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BIEU 3" sheetId="1" r:id="rId1"/>
    <sheet name="BIEU 4" sheetId="2" r:id="rId2"/>
    <sheet name="bieu 3 I18" sheetId="3" r:id="rId3"/>
  </sheets>
  <definedNames>
    <definedName name="_xlnm.Print_Titles" localSheetId="0">'BIEU 3'!$7:$8</definedName>
    <definedName name="_xlnm.Print_Titles" localSheetId="2">'bieu 3 I18'!$2:$8</definedName>
  </definedNames>
  <calcPr calcId="144525"/>
</workbook>
</file>

<file path=xl/calcChain.xml><?xml version="1.0" encoding="utf-8"?>
<calcChain xmlns="http://schemas.openxmlformats.org/spreadsheetml/2006/main">
  <c r="C28" i="3" l="1"/>
  <c r="F123" i="3"/>
  <c r="D117" i="3"/>
  <c r="F117" i="3"/>
  <c r="F116" i="3"/>
  <c r="G105" i="3"/>
  <c r="G100" i="3"/>
  <c r="H100" i="3" s="1"/>
  <c r="I100" i="3" s="1"/>
  <c r="I99" i="3" s="1"/>
  <c r="I98" i="3" s="1"/>
  <c r="G104" i="3"/>
  <c r="G103" i="3"/>
  <c r="F89" i="3"/>
  <c r="F81" i="3"/>
  <c r="F80" i="3"/>
  <c r="F78" i="3"/>
  <c r="F63" i="3"/>
  <c r="F62" i="3"/>
  <c r="F50" i="3"/>
  <c r="F32" i="3"/>
  <c r="D105" i="3"/>
  <c r="D100" i="3"/>
  <c r="D49" i="3"/>
  <c r="C49" i="3"/>
  <c r="C117" i="3"/>
  <c r="E109" i="3" l="1"/>
  <c r="D108" i="3"/>
  <c r="E108" i="3" s="1"/>
  <c r="C108" i="3"/>
  <c r="C105" i="3"/>
  <c r="C104" i="3"/>
  <c r="C103" i="3"/>
  <c r="C102" i="3"/>
  <c r="C101" i="3"/>
  <c r="E98" i="3"/>
  <c r="D97" i="3"/>
  <c r="E97" i="3" s="1"/>
  <c r="C97" i="3"/>
  <c r="E61" i="3"/>
  <c r="C64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D124" i="3"/>
  <c r="C124" i="3"/>
  <c r="D122" i="3"/>
  <c r="C122" i="3"/>
  <c r="E121" i="3"/>
  <c r="E120" i="3"/>
  <c r="E119" i="3"/>
  <c r="F118" i="3"/>
  <c r="E118" i="3"/>
  <c r="E117" i="3"/>
  <c r="E116" i="3"/>
  <c r="D115" i="3"/>
  <c r="C115" i="3"/>
  <c r="E114" i="3"/>
  <c r="E113" i="3"/>
  <c r="D112" i="3"/>
  <c r="C112" i="3"/>
  <c r="E111" i="3"/>
  <c r="D110" i="3"/>
  <c r="C110" i="3"/>
  <c r="E107" i="3"/>
  <c r="D106" i="3"/>
  <c r="C106" i="3"/>
  <c r="F105" i="3"/>
  <c r="E104" i="3"/>
  <c r="F103" i="3"/>
  <c r="C100" i="3"/>
  <c r="E99" i="3"/>
  <c r="E95" i="3"/>
  <c r="D94" i="3"/>
  <c r="C94" i="3"/>
  <c r="E93" i="3"/>
  <c r="E92" i="3"/>
  <c r="D91" i="3"/>
  <c r="C91" i="3"/>
  <c r="D82" i="3"/>
  <c r="E89" i="3"/>
  <c r="E88" i="3"/>
  <c r="E87" i="3"/>
  <c r="E85" i="3"/>
  <c r="E84" i="3"/>
  <c r="E83" i="3"/>
  <c r="C82" i="3"/>
  <c r="E81" i="3"/>
  <c r="E80" i="3"/>
  <c r="E78" i="3"/>
  <c r="E77" i="3"/>
  <c r="D75" i="3"/>
  <c r="C75" i="3"/>
  <c r="E74" i="3"/>
  <c r="D73" i="3"/>
  <c r="E73" i="3" s="1"/>
  <c r="C73" i="3"/>
  <c r="F72" i="3"/>
  <c r="E72" i="3"/>
  <c r="F70" i="3"/>
  <c r="E70" i="3"/>
  <c r="F69" i="3"/>
  <c r="E69" i="3"/>
  <c r="D68" i="3"/>
  <c r="C68" i="3"/>
  <c r="E67" i="3"/>
  <c r="E66" i="3"/>
  <c r="E65" i="3"/>
  <c r="D64" i="3"/>
  <c r="E63" i="3"/>
  <c r="E62" i="3"/>
  <c r="F60" i="3"/>
  <c r="E60" i="3"/>
  <c r="D59" i="3"/>
  <c r="C59" i="3"/>
  <c r="E57" i="3"/>
  <c r="F56" i="3"/>
  <c r="E56" i="3"/>
  <c r="D55" i="3"/>
  <c r="C55" i="3"/>
  <c r="E54" i="3"/>
  <c r="E53" i="3"/>
  <c r="F52" i="3"/>
  <c r="E52" i="3"/>
  <c r="D51" i="3"/>
  <c r="C51" i="3"/>
  <c r="F48" i="3"/>
  <c r="E48" i="3"/>
  <c r="F47" i="3"/>
  <c r="E47" i="3"/>
  <c r="F46" i="3"/>
  <c r="E46" i="3"/>
  <c r="F45" i="3"/>
  <c r="E45" i="3"/>
  <c r="D44" i="3"/>
  <c r="C44" i="3"/>
  <c r="E43" i="3"/>
  <c r="E41" i="3"/>
  <c r="D41" i="3"/>
  <c r="C41" i="3"/>
  <c r="F40" i="3"/>
  <c r="E40" i="3"/>
  <c r="F38" i="3"/>
  <c r="E38" i="3"/>
  <c r="F37" i="3"/>
  <c r="E37" i="3"/>
  <c r="F36" i="3"/>
  <c r="E36" i="3"/>
  <c r="F35" i="3"/>
  <c r="E35" i="3"/>
  <c r="D34" i="3"/>
  <c r="C34" i="3"/>
  <c r="E33" i="3"/>
  <c r="F31" i="3"/>
  <c r="E31" i="3"/>
  <c r="F30" i="3"/>
  <c r="E30" i="3"/>
  <c r="D29" i="3"/>
  <c r="C29" i="3"/>
  <c r="D28" i="3" l="1"/>
  <c r="C96" i="3"/>
  <c r="D96" i="3"/>
  <c r="E82" i="3"/>
  <c r="E115" i="3"/>
  <c r="E55" i="3"/>
  <c r="E51" i="3"/>
  <c r="E34" i="3"/>
  <c r="E106" i="3"/>
  <c r="F104" i="3"/>
  <c r="E112" i="3"/>
  <c r="E103" i="3"/>
  <c r="E59" i="3"/>
  <c r="E68" i="3"/>
  <c r="F101" i="3"/>
  <c r="E124" i="3"/>
  <c r="E75" i="3"/>
  <c r="F102" i="3"/>
  <c r="E64" i="3"/>
  <c r="E44" i="3"/>
  <c r="E102" i="3"/>
  <c r="E91" i="3"/>
  <c r="E94" i="3"/>
  <c r="E101" i="3"/>
  <c r="E105" i="3"/>
  <c r="E29" i="3"/>
  <c r="E110" i="3"/>
  <c r="E90" i="3"/>
  <c r="F113" i="1"/>
  <c r="F102" i="1"/>
  <c r="F101" i="1"/>
  <c r="F100" i="1"/>
  <c r="F99" i="1"/>
  <c r="F98" i="1"/>
  <c r="F88" i="1"/>
  <c r="F84" i="1"/>
  <c r="F83" i="1"/>
  <c r="F77" i="1"/>
  <c r="F70" i="1"/>
  <c r="F69" i="1"/>
  <c r="F68" i="1"/>
  <c r="F67" i="1"/>
  <c r="F58" i="1"/>
  <c r="F54" i="1"/>
  <c r="F52" i="1"/>
  <c r="F50" i="1"/>
  <c r="F48" i="1"/>
  <c r="F47" i="1"/>
  <c r="F46" i="1"/>
  <c r="F45" i="1"/>
  <c r="F40" i="1"/>
  <c r="F39" i="1"/>
  <c r="F38" i="1"/>
  <c r="F37" i="1"/>
  <c r="F36" i="1"/>
  <c r="F35" i="1"/>
  <c r="F34" i="1"/>
  <c r="F32" i="1"/>
  <c r="F31" i="1"/>
  <c r="F30" i="1"/>
  <c r="G97" i="1"/>
  <c r="G101" i="1"/>
  <c r="G100" i="1"/>
  <c r="G99" i="1"/>
  <c r="G98" i="1"/>
  <c r="D27" i="3" l="1"/>
  <c r="C27" i="3"/>
  <c r="C26" i="3" s="1"/>
  <c r="E100" i="3"/>
  <c r="E28" i="3"/>
  <c r="E38" i="1"/>
  <c r="E101" i="1"/>
  <c r="D101" i="1"/>
  <c r="D102" i="1"/>
  <c r="E102" i="1" s="1"/>
  <c r="E27" i="3" l="1"/>
  <c r="D26" i="3"/>
  <c r="E26" i="3" s="1"/>
  <c r="D100" i="1"/>
  <c r="E100" i="1" s="1"/>
  <c r="D99" i="1"/>
  <c r="D98" i="1"/>
  <c r="D88" i="1"/>
  <c r="D86" i="1"/>
  <c r="D80" i="1" s="1"/>
  <c r="E36" i="1"/>
  <c r="D11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D119" i="1"/>
  <c r="C119" i="1"/>
  <c r="E118" i="1"/>
  <c r="C117" i="1"/>
  <c r="E116" i="1"/>
  <c r="E115" i="1"/>
  <c r="E114" i="1"/>
  <c r="E113" i="1"/>
  <c r="E112" i="1"/>
  <c r="E111" i="1"/>
  <c r="D110" i="1"/>
  <c r="C110" i="1"/>
  <c r="E109" i="1"/>
  <c r="E108" i="1"/>
  <c r="D107" i="1"/>
  <c r="C107" i="1"/>
  <c r="E106" i="1"/>
  <c r="D105" i="1"/>
  <c r="C105" i="1"/>
  <c r="E104" i="1"/>
  <c r="D103" i="1"/>
  <c r="C103" i="1"/>
  <c r="E99" i="1"/>
  <c r="E98" i="1"/>
  <c r="D97" i="1"/>
  <c r="C97" i="1"/>
  <c r="E96" i="1"/>
  <c r="D95" i="1"/>
  <c r="C95" i="1"/>
  <c r="E93" i="1"/>
  <c r="D92" i="1"/>
  <c r="C92" i="1"/>
  <c r="E91" i="1"/>
  <c r="E90" i="1"/>
  <c r="D89" i="1"/>
  <c r="C89" i="1"/>
  <c r="E88" i="1"/>
  <c r="E87" i="1"/>
  <c r="E85" i="1"/>
  <c r="E83" i="1"/>
  <c r="E82" i="1"/>
  <c r="E81" i="1"/>
  <c r="C80" i="1"/>
  <c r="E79" i="1"/>
  <c r="E78" i="1"/>
  <c r="E77" i="1"/>
  <c r="E76" i="1"/>
  <c r="E75" i="1"/>
  <c r="E74" i="1"/>
  <c r="D73" i="1"/>
  <c r="C73" i="1"/>
  <c r="E72" i="1"/>
  <c r="D71" i="1"/>
  <c r="C71" i="1"/>
  <c r="E70" i="1"/>
  <c r="E69" i="1"/>
  <c r="E68" i="1"/>
  <c r="E67" i="1"/>
  <c r="D66" i="1"/>
  <c r="C66" i="1"/>
  <c r="E65" i="1"/>
  <c r="E64" i="1"/>
  <c r="E63" i="1"/>
  <c r="D62" i="1"/>
  <c r="C62" i="1"/>
  <c r="E61" i="1"/>
  <c r="E60" i="1"/>
  <c r="E59" i="1"/>
  <c r="E58" i="1"/>
  <c r="D57" i="1"/>
  <c r="C57" i="1"/>
  <c r="E56" i="1"/>
  <c r="E55" i="1"/>
  <c r="E54" i="1"/>
  <c r="D53" i="1"/>
  <c r="C53" i="1"/>
  <c r="E52" i="1"/>
  <c r="E51" i="1"/>
  <c r="E50" i="1"/>
  <c r="D49" i="1"/>
  <c r="C49" i="1"/>
  <c r="E48" i="1"/>
  <c r="E47" i="1"/>
  <c r="E46" i="1"/>
  <c r="E45" i="1"/>
  <c r="D44" i="1"/>
  <c r="C44" i="1"/>
  <c r="E43" i="1"/>
  <c r="E42" i="1"/>
  <c r="E41" i="1" s="1"/>
  <c r="D41" i="1"/>
  <c r="C41" i="1"/>
  <c r="E40" i="1"/>
  <c r="E39" i="1"/>
  <c r="E37" i="1"/>
  <c r="E35" i="1"/>
  <c r="E34" i="1"/>
  <c r="D33" i="1"/>
  <c r="C33" i="1"/>
  <c r="E32" i="1"/>
  <c r="E31" i="1"/>
  <c r="E30" i="1"/>
  <c r="D29" i="1"/>
  <c r="C29" i="1"/>
  <c r="C28" i="1" l="1"/>
  <c r="D28" i="1"/>
  <c r="D27" i="1" s="1"/>
  <c r="D26" i="1"/>
  <c r="E86" i="1"/>
  <c r="C94" i="1"/>
  <c r="E107" i="1"/>
  <c r="E97" i="1"/>
  <c r="E110" i="1"/>
  <c r="E117" i="1"/>
  <c r="E71" i="1"/>
  <c r="E92" i="1"/>
  <c r="E103" i="1"/>
  <c r="E29" i="1"/>
  <c r="E73" i="1"/>
  <c r="E53" i="1"/>
  <c r="E44" i="1"/>
  <c r="E57" i="1"/>
  <c r="E49" i="1"/>
  <c r="E62" i="1"/>
  <c r="E80" i="1"/>
  <c r="E33" i="1"/>
  <c r="E119" i="1"/>
  <c r="E66" i="1"/>
  <c r="E89" i="1"/>
  <c r="E95" i="1"/>
  <c r="E105" i="1"/>
  <c r="D94" i="1"/>
  <c r="E28" i="1" l="1"/>
  <c r="C27" i="1"/>
  <c r="C26" i="1" s="1"/>
  <c r="E26" i="1" s="1"/>
  <c r="E27" i="1" l="1"/>
</calcChain>
</file>

<file path=xl/sharedStrings.xml><?xml version="1.0" encoding="utf-8"?>
<sst xmlns="http://schemas.openxmlformats.org/spreadsheetml/2006/main" count="424" uniqueCount="175">
  <si>
    <t>Biểu số 3 - Ban hành kèm theo Thông tư số 61/2017/TT-BTC ngày 15 tháng 6 năm 2017 của Bộ Tài chính</t>
  </si>
  <si>
    <t>ĐÁNH GIÁ THỰC HIỆN DỰ TOÁN THU- CHI NGÂN SÁCH 
QUÝ III/2017</t>
  </si>
  <si>
    <t>(Dùng cho đơn vị dự toán cấp trên và đơn vị dự toán sử dụng ngân sách nhà nước)</t>
  </si>
  <si>
    <t>ĐV tính: đồng</t>
  </si>
  <si>
    <t>Số TT</t>
  </si>
  <si>
    <t>Nội dung</t>
  </si>
  <si>
    <t>Dự toán năm</t>
  </si>
  <si>
    <t>Ước thực hiện quý III/2017</t>
  </si>
  <si>
    <t>So sánh (%)</t>
  </si>
  <si>
    <t>Dự toán</t>
  </si>
  <si>
    <t>Cùng kỳ năm trước</t>
  </si>
  <si>
    <t>Số thu phí, lệ phí</t>
  </si>
  <si>
    <t>Lệ phí</t>
  </si>
  <si>
    <t>Lệ phí A</t>
  </si>
  <si>
    <t>Phí</t>
  </si>
  <si>
    <t>Phí A</t>
  </si>
  <si>
    <t>Chi từ nguồn thu phí được để lại</t>
  </si>
  <si>
    <t>Chi sự nghiệp…………..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</si>
  <si>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</si>
  <si>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</si>
  <si>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</si>
  <si>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</si>
  <si>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</si>
  <si>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</si>
  <si>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</si>
  <si>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</si>
  <si>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Lệ phí B</t>
  </si>
  <si>
    <t>Phí B</t>
  </si>
  <si>
    <t>II</t>
  </si>
  <si>
    <t>Dự toán chi ngân sách nhà nước</t>
  </si>
  <si>
    <t>Chi sự nghiệp giáo dục, đào tạo, dạy nghề</t>
  </si>
  <si>
    <t>Tiền lương</t>
  </si>
  <si>
    <t>Lương  ngạch bậc được duyệt</t>
  </si>
  <si>
    <t>Lương hợp đồng dài hạn</t>
  </si>
  <si>
    <t>Lương ngoài biên chế</t>
  </si>
  <si>
    <t>Phụ cấp lương</t>
  </si>
  <si>
    <t>Chức vụ</t>
  </si>
  <si>
    <t>Ưu đãi</t>
  </si>
  <si>
    <t>Phụ cấp khu vực</t>
  </si>
  <si>
    <t>Trách nhiệm</t>
  </si>
  <si>
    <t>Hướng dẫn tập sự</t>
  </si>
  <si>
    <t xml:space="preserve">Phục cấp thâm niên </t>
  </si>
  <si>
    <t>Phụ cấp vượt  khung</t>
  </si>
  <si>
    <t>Phúc lợi tập thể</t>
  </si>
  <si>
    <t xml:space="preserve">Phép </t>
  </si>
  <si>
    <t>Nước uống GV</t>
  </si>
  <si>
    <t>Các khoản đóng góp</t>
  </si>
  <si>
    <t>Bảo hiểm xã hội</t>
  </si>
  <si>
    <t>Bảo hiểm y tế</t>
  </si>
  <si>
    <t>Kinh phí công đoàn</t>
  </si>
  <si>
    <t xml:space="preserve">Bảo hiểm thất nghiệp </t>
  </si>
  <si>
    <t>Chi thanh toán dịch vụ CC</t>
  </si>
  <si>
    <t>Thanh toán tiền điện</t>
  </si>
  <si>
    <t>Thanh toán tiền nước sạch</t>
  </si>
  <si>
    <t>Thanh toán tiền VSMT</t>
  </si>
  <si>
    <t>Vật tư văn phòng</t>
  </si>
  <si>
    <t>Văn phòng phẩm</t>
  </si>
  <si>
    <t>Mua sắm CCDC</t>
  </si>
  <si>
    <t xml:space="preserve">VTVP khác </t>
  </si>
  <si>
    <t>TT.T truyền. LL</t>
  </si>
  <si>
    <t>CP điện thoại</t>
  </si>
  <si>
    <t>Sách báo, Tạp chí TV</t>
  </si>
  <si>
    <t>Mạng Iternet</t>
  </si>
  <si>
    <t>Khoán điện thoại</t>
  </si>
  <si>
    <t>Hội nghị</t>
  </si>
  <si>
    <t>In, mua tài liệu</t>
  </si>
  <si>
    <t>Thuê mướn khác PV hội nghị</t>
  </si>
  <si>
    <t>CP khác</t>
  </si>
  <si>
    <t>Công tác phí</t>
  </si>
  <si>
    <t>Tiền vé máy bay tàu xe</t>
  </si>
  <si>
    <t>PC công tác phí</t>
  </si>
  <si>
    <t>Tiền thuê phòng ngủ</t>
  </si>
  <si>
    <t>Khoán công tác phí</t>
  </si>
  <si>
    <t>Chi phí thuê mướn</t>
  </si>
  <si>
    <t xml:space="preserve">Thuê mướn khác </t>
  </si>
  <si>
    <t>Chi SCTX TSCĐ</t>
  </si>
  <si>
    <t>Bảo trì máy lạnh</t>
  </si>
  <si>
    <t>Nhà cửa</t>
  </si>
  <si>
    <t>Thiết bị tin học</t>
  </si>
  <si>
    <t>Sửa chữa máy phô tô</t>
  </si>
  <si>
    <t xml:space="preserve">: Đường điện cấp thoát nước </t>
  </si>
  <si>
    <t>Các tài sản và công trình hạ tầng cơ sở khác</t>
  </si>
  <si>
    <t>Chi phí nghiệp vụ chuyên môn</t>
  </si>
  <si>
    <t xml:space="preserve">: Vật tư chuyên môn </t>
  </si>
  <si>
    <t xml:space="preserve">: Phấn trắng không bụi </t>
  </si>
  <si>
    <t>: Đồng phục thể dục</t>
  </si>
  <si>
    <t xml:space="preserve">: Thưởng học sinh </t>
  </si>
  <si>
    <t>: Tập huấn ngắn hạn</t>
  </si>
  <si>
    <t xml:space="preserve">: Chi các hội thi của học sinh </t>
  </si>
  <si>
    <t xml:space="preserve">: Chi khác </t>
  </si>
  <si>
    <t>Chi khác</t>
  </si>
  <si>
    <t xml:space="preserve">: Trích lập quỹ khen thưởng </t>
  </si>
  <si>
    <t>Trích 10% cải cách tiền lương</t>
  </si>
  <si>
    <t>Chi đầu tư tài sản vô hình</t>
  </si>
  <si>
    <t>Mua phần mềm máy tính</t>
  </si>
  <si>
    <t xml:space="preserve">Phụ cấp thêm giờ </t>
  </si>
  <si>
    <t>Các khoản thanh toán cho cá nhân</t>
  </si>
  <si>
    <t xml:space="preserve">Hỗ trợ bảo vệ </t>
  </si>
  <si>
    <t xml:space="preserve">Hỗ trợ phục vụ </t>
  </si>
  <si>
    <t>Hỗ trợ tổ trưởng THC</t>
  </si>
  <si>
    <t>Hỗ trợ 30%</t>
  </si>
  <si>
    <t>6750</t>
  </si>
  <si>
    <t>Đi học</t>
  </si>
  <si>
    <t>Chi nhiệp vụ chuyên môn</t>
  </si>
  <si>
    <t xml:space="preserve">Đồng phục bảo vệ </t>
  </si>
  <si>
    <t>Khác</t>
  </si>
  <si>
    <t>Chi bảo hiểm tài sản và phương tiện của các đơn vị dự toán</t>
  </si>
  <si>
    <t>Tiền tết</t>
  </si>
  <si>
    <t>HTCPHT</t>
  </si>
  <si>
    <t>Chi tiền 20/11</t>
  </si>
  <si>
    <t>Xa nhà</t>
  </si>
  <si>
    <t>Chi các khoản khác</t>
  </si>
  <si>
    <t xml:space="preserve"> Chi mua sắm tài sản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</si>
  <si>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</si>
  <si>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</si>
  <si>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</si>
  <si>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</si>
  <si>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</si>
  <si>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</si>
  <si>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</si>
  <si>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</si>
  <si>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</si>
  <si>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</si>
  <si>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</si>
  <si>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Ngày 30 tháng 9 năm 2017</t>
  </si>
  <si>
    <t>Thủ trưởng đơn vị</t>
  </si>
  <si>
    <t>Đơn vị: Trường Tiểu học An Linh</t>
  </si>
  <si>
    <t>Chương: 622</t>
  </si>
  <si>
    <t>Biểu số 4 - Ban hành kèm theo Thông tư số 61/2017/TT-BTC ngày 15 tháng 6 năm 2017 của Bộ Tài chính</t>
  </si>
  <si>
    <r>
      <t>QUYẾT TOÁN THU - CHI NGUỒN NSNN, NGUỒN KHÁC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năm ...</t>
    </r>
  </si>
  <si>
    <t>(Kèm theo Quyết định số    /QĐ- ... ngày …/…/… của.... 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</si>
  <si>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</si>
  <si>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</si>
  <si>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</si>
  <si>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</si>
  <si>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</si>
  <si>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</si>
  <si>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</si>
  <si>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I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</si>
  <si>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</si>
  <si>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</si>
  <si>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</si>
  <si>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</si>
  <si>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</si>
  <si>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</si>
  <si>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</si>
  <si>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</si>
  <si>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</si>
  <si>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</si>
  <si>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</si>
  <si>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</si>
  <si>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</si>
  <si>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……………..</t>
  </si>
  <si>
    <t>Quyết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</si>
  <si>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</si>
  <si>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</si>
  <si>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</si>
  <si>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</si>
  <si>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</si>
  <si>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</si>
  <si>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Hỗ trợ y tế</t>
  </si>
  <si>
    <t>Q3</t>
  </si>
  <si>
    <t>: Sách tài liệu, chế dộ dùng cho công tác chuyên môn của ngành (không phải là tài sản cố định)</t>
  </si>
  <si>
    <t>Đơn vị: Trương Tiểu học An Linh</t>
  </si>
  <si>
    <t>ĐÁNH GIÁ THỰC HIỆN DỰ TOÁN THU- CHI NGÂN SÁCH 
QUÝ I/2018</t>
  </si>
  <si>
    <t>Ước thực hiện quý I/2018</t>
  </si>
  <si>
    <t>Thuê mướn khác</t>
  </si>
  <si>
    <t>Phục cấp thâm niên, Phụ cấp vượt  khung</t>
  </si>
  <si>
    <t>CP Iternet</t>
  </si>
  <si>
    <t>Phụ cấp thu hút</t>
  </si>
  <si>
    <t>Mua sắm tài sản phục vụ chuyên môn</t>
  </si>
  <si>
    <t>Tài sản và thiết bị văn phòng</t>
  </si>
  <si>
    <t>Ngày 02 tháng 4 năm 2018</t>
  </si>
  <si>
    <t>Chênh lệch thu nhập thự tế so với lương ngạch bậc, chức vụ</t>
  </si>
  <si>
    <t>Trương Minh Cường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</si>
</sst>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\ _đ_-;\-* #,##0\ _đ_-;_-* &quot;-&quot;??\ _đ_-;_-@_-"/>
    <numFmt numFmtId="165" formatCode="0.000%"/>
    <numFmt numFmtId="166" formatCode="_(* #,##0_);_(* \(#,##0\);_(* &quot;-&quot;??_);_(@_)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8"/>
      <color indexed="8"/>
      <name val="Arial"/>
      <family val="2"/>
    </font>
    <font>
      <i/>
      <sz val="13"/>
      <name val="Times New Roman"/>
      <family val="1"/>
    </font>
    <font>
      <sz val="13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3"/>
      <color indexed="8"/>
      <name val="Times New Roman"/>
      <family val="1"/>
    </font>
    <font>
      <u/>
      <sz val="13"/>
      <name val="Times New Roman"/>
      <family val="1"/>
    </font>
    <font>
      <b/>
      <u val="singleAccounting"/>
      <sz val="13"/>
      <name val="Times New Roman"/>
      <family val="1"/>
    </font>
    <font>
      <b/>
      <i/>
      <sz val="13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</xf>
  </cellStyleXfs>
  <cellXfs count="9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1" xfId="0" applyFont="1" applyBorder="1"/>
    <xf numFmtId="164" fontId="11" fillId="0" borderId="1" xfId="1" applyNumberFormat="1" applyFont="1" applyBorder="1"/>
    <xf numFmtId="10" fontId="11" fillId="0" borderId="1" xfId="2" applyNumberFormat="1" applyFont="1" applyBorder="1"/>
    <xf numFmtId="0" fontId="11" fillId="0" borderId="0" xfId="0" applyFont="1"/>
    <xf numFmtId="0" fontId="10" fillId="0" borderId="1" xfId="0" applyFont="1" applyBorder="1"/>
    <xf numFmtId="164" fontId="10" fillId="0" borderId="1" xfId="1" applyNumberFormat="1" applyFont="1" applyBorder="1"/>
    <xf numFmtId="10" fontId="10" fillId="2" borderId="1" xfId="2" applyNumberFormat="1" applyFont="1" applyFill="1" applyBorder="1" applyAlignment="1">
      <alignment horizontal="center" vertical="center" wrapText="1"/>
    </xf>
    <xf numFmtId="165" fontId="11" fillId="0" borderId="1" xfId="2" applyNumberFormat="1" applyFont="1" applyBorder="1"/>
    <xf numFmtId="0" fontId="13" fillId="0" borderId="1" xfId="0" applyFont="1" applyBorder="1"/>
    <xf numFmtId="166" fontId="14" fillId="2" borderId="1" xfId="1" applyNumberFormat="1" applyFont="1" applyFill="1" applyBorder="1" applyAlignment="1">
      <alignment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166" fontId="14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0" fontId="12" fillId="3" borderId="1" xfId="3" applyFont="1" applyFill="1" applyBorder="1" applyAlignment="1" applyProtection="1">
      <alignment vertical="center" wrapText="1" shrinkToFit="1"/>
      <protection locked="0"/>
    </xf>
    <xf numFmtId="166" fontId="10" fillId="2" borderId="1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9" fontId="10" fillId="2" borderId="1" xfId="0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2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vertical="center"/>
    </xf>
    <xf numFmtId="167" fontId="9" fillId="2" borderId="1" xfId="2" applyNumberFormat="1" applyFont="1" applyFill="1" applyBorder="1" applyAlignment="1">
      <alignment horizontal="center" vertical="center" wrapText="1"/>
    </xf>
    <xf numFmtId="167" fontId="10" fillId="2" borderId="1" xfId="2" applyNumberFormat="1" applyFont="1" applyFill="1" applyBorder="1" applyAlignment="1">
      <alignment horizontal="center" vertical="center" wrapText="1"/>
    </xf>
    <xf numFmtId="167" fontId="11" fillId="2" borderId="1" xfId="2" applyNumberFormat="1" applyFont="1" applyFill="1" applyBorder="1" applyAlignment="1">
      <alignment horizontal="center" vertical="center" wrapText="1"/>
    </xf>
    <xf numFmtId="167" fontId="11" fillId="0" borderId="1" xfId="2" applyNumberFormat="1" applyFont="1" applyBorder="1"/>
    <xf numFmtId="167" fontId="15" fillId="2" borderId="1" xfId="2" applyNumberFormat="1" applyFont="1" applyFill="1" applyBorder="1" applyAlignment="1">
      <alignment horizontal="center" vertical="center" wrapText="1"/>
    </xf>
    <xf numFmtId="167" fontId="7" fillId="2" borderId="1" xfId="2" applyNumberFormat="1" applyFont="1" applyFill="1" applyBorder="1" applyAlignment="1">
      <alignment horizontal="center" vertical="center" wrapText="1"/>
    </xf>
    <xf numFmtId="167" fontId="10" fillId="0" borderId="0" xfId="2" applyNumberFormat="1" applyFont="1"/>
    <xf numFmtId="167" fontId="8" fillId="0" borderId="0" xfId="2" applyNumberFormat="1" applyFont="1"/>
    <xf numFmtId="166" fontId="7" fillId="0" borderId="0" xfId="1" applyNumberFormat="1" applyFont="1"/>
    <xf numFmtId="166" fontId="11" fillId="0" borderId="0" xfId="1" applyNumberFormat="1" applyFont="1"/>
    <xf numFmtId="166" fontId="15" fillId="0" borderId="0" xfId="1" applyNumberFormat="1" applyFont="1"/>
    <xf numFmtId="166" fontId="9" fillId="0" borderId="0" xfId="1" applyNumberFormat="1" applyFont="1"/>
    <xf numFmtId="166" fontId="18" fillId="0" borderId="0" xfId="1" applyNumberFormat="1" applyFont="1"/>
    <xf numFmtId="0" fontId="9" fillId="2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 applyProtection="1">
      <alignment vertical="center" wrapText="1" shrinkToFit="1"/>
      <protection locked="0"/>
    </xf>
    <xf numFmtId="0" fontId="8" fillId="0" borderId="1" xfId="0" applyFont="1" applyBorder="1"/>
    <xf numFmtId="0" fontId="12" fillId="3" borderId="1" xfId="3" applyFont="1" applyFill="1" applyBorder="1" applyAlignment="1" applyProtection="1">
      <alignment horizontal="left" vertical="center" wrapText="1" shrinkToFit="1"/>
      <protection locked="0"/>
    </xf>
    <xf numFmtId="166" fontId="12" fillId="3" borderId="1" xfId="1" applyNumberFormat="1" applyFont="1" applyFill="1" applyBorder="1" applyAlignment="1" applyProtection="1">
      <alignment horizontal="right" vertical="center" wrapText="1" shrinkToFit="1"/>
      <protection locked="0"/>
    </xf>
    <xf numFmtId="3" fontId="12" fillId="3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1" fillId="0" borderId="1" xfId="0" applyFont="1" applyBorder="1" applyAlignment="1">
      <alignment horizontal="center" wrapText="1"/>
    </xf>
    <xf numFmtId="0" fontId="11" fillId="0" borderId="1" xfId="0" quotePrefix="1" applyFont="1" applyBorder="1"/>
    <xf numFmtId="0" fontId="12" fillId="3" borderId="1" xfId="0" applyFont="1" applyFill="1" applyBorder="1" applyAlignment="1" applyProtection="1">
      <alignment horizontal="left" vertical="center" wrapText="1" shrinkToFit="1"/>
      <protection locked="0"/>
    </xf>
    <xf numFmtId="166" fontId="12" fillId="3" borderId="1" xfId="1" applyNumberFormat="1" applyFont="1" applyFill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10" fillId="2" borderId="1" xfId="2" applyNumberFormat="1" applyFont="1" applyFill="1" applyBorder="1" applyAlignment="1">
      <alignment horizontal="center" vertical="center" wrapText="1"/>
    </xf>
    <xf numFmtId="166" fontId="8" fillId="0" borderId="0" xfId="0" applyNumberFormat="1" applyFont="1"/>
    <xf numFmtId="43" fontId="8" fillId="0" borderId="0" xfId="0" applyNumberFormat="1" applyFont="1"/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workbookViewId="0">
      <selection sqref="A1:XFD1048576"/>
    </sheetView>
  </sheetViews>
  <sheetFormatPr defaultRowHeight="17.25" x14ac:dyDescent="0.3"/>
  <cols>
    <col min="1" max="1" width="7.7109375" style="6" customWidth="1"/>
    <col min="2" max="2" width="30.7109375" style="45" customWidth="1"/>
    <col min="3" max="3" width="18.42578125" style="6" bestFit="1" customWidth="1"/>
    <col min="4" max="4" width="17.42578125" style="6" customWidth="1"/>
    <col min="5" max="5" width="11.85546875" style="54" bestFit="1" customWidth="1"/>
    <col min="6" max="6" width="12.140625" style="6" bestFit="1" customWidth="1"/>
    <col min="7" max="7" width="22.28515625" style="59" customWidth="1"/>
    <col min="8" max="237" width="9.140625" style="6"/>
    <col min="238" max="238" width="7.7109375" style="6" customWidth="1"/>
    <col min="239" max="239" width="36.85546875" style="6" customWidth="1"/>
    <col min="240" max="240" width="22.140625" style="6" customWidth="1"/>
    <col min="241" max="241" width="17.28515625" style="6" customWidth="1"/>
    <col min="242" max="242" width="11.140625" style="6" bestFit="1" customWidth="1"/>
    <col min="243" max="243" width="13.42578125" style="6" bestFit="1" customWidth="1"/>
    <col min="244" max="245" width="9.140625" style="6"/>
    <col min="246" max="246" width="19.5703125" style="6" customWidth="1"/>
    <col min="247" max="248" width="9.140625" style="6"/>
    <col min="249" max="249" width="22.140625" style="6" customWidth="1"/>
    <col min="250" max="493" width="9.140625" style="6"/>
    <col min="494" max="494" width="7.7109375" style="6" customWidth="1"/>
    <col min="495" max="495" width="36.85546875" style="6" customWidth="1"/>
    <col min="496" max="496" width="22.140625" style="6" customWidth="1"/>
    <col min="497" max="497" width="17.28515625" style="6" customWidth="1"/>
    <col min="498" max="498" width="11.140625" style="6" bestFit="1" customWidth="1"/>
    <col min="499" max="499" width="13.42578125" style="6" bestFit="1" customWidth="1"/>
    <col min="500" max="501" width="9.140625" style="6"/>
    <col min="502" max="502" width="19.5703125" style="6" customWidth="1"/>
    <col min="503" max="504" width="9.140625" style="6"/>
    <col min="505" max="505" width="22.140625" style="6" customWidth="1"/>
    <col min="506" max="749" width="9.140625" style="6"/>
    <col min="750" max="750" width="7.7109375" style="6" customWidth="1"/>
    <col min="751" max="751" width="36.85546875" style="6" customWidth="1"/>
    <col min="752" max="752" width="22.140625" style="6" customWidth="1"/>
    <col min="753" max="753" width="17.28515625" style="6" customWidth="1"/>
    <col min="754" max="754" width="11.140625" style="6" bestFit="1" customWidth="1"/>
    <col min="755" max="755" width="13.42578125" style="6" bestFit="1" customWidth="1"/>
    <col min="756" max="757" width="9.140625" style="6"/>
    <col min="758" max="758" width="19.5703125" style="6" customWidth="1"/>
    <col min="759" max="760" width="9.140625" style="6"/>
    <col min="761" max="761" width="22.140625" style="6" customWidth="1"/>
    <col min="762" max="1005" width="9.140625" style="6"/>
    <col min="1006" max="1006" width="7.7109375" style="6" customWidth="1"/>
    <col min="1007" max="1007" width="36.85546875" style="6" customWidth="1"/>
    <col min="1008" max="1008" width="22.140625" style="6" customWidth="1"/>
    <col min="1009" max="1009" width="17.28515625" style="6" customWidth="1"/>
    <col min="1010" max="1010" width="11.140625" style="6" bestFit="1" customWidth="1"/>
    <col min="1011" max="1011" width="13.42578125" style="6" bestFit="1" customWidth="1"/>
    <col min="1012" max="1013" width="9.140625" style="6"/>
    <col min="1014" max="1014" width="19.5703125" style="6" customWidth="1"/>
    <col min="1015" max="1016" width="9.140625" style="6"/>
    <col min="1017" max="1017" width="22.140625" style="6" customWidth="1"/>
    <col min="1018" max="1261" width="9.140625" style="6"/>
    <col min="1262" max="1262" width="7.7109375" style="6" customWidth="1"/>
    <col min="1263" max="1263" width="36.85546875" style="6" customWidth="1"/>
    <col min="1264" max="1264" width="22.140625" style="6" customWidth="1"/>
    <col min="1265" max="1265" width="17.28515625" style="6" customWidth="1"/>
    <col min="1266" max="1266" width="11.140625" style="6" bestFit="1" customWidth="1"/>
    <col min="1267" max="1267" width="13.42578125" style="6" bestFit="1" customWidth="1"/>
    <col min="1268" max="1269" width="9.140625" style="6"/>
    <col min="1270" max="1270" width="19.5703125" style="6" customWidth="1"/>
    <col min="1271" max="1272" width="9.140625" style="6"/>
    <col min="1273" max="1273" width="22.140625" style="6" customWidth="1"/>
    <col min="1274" max="1517" width="9.140625" style="6"/>
    <col min="1518" max="1518" width="7.7109375" style="6" customWidth="1"/>
    <col min="1519" max="1519" width="36.85546875" style="6" customWidth="1"/>
    <col min="1520" max="1520" width="22.140625" style="6" customWidth="1"/>
    <col min="1521" max="1521" width="17.28515625" style="6" customWidth="1"/>
    <col min="1522" max="1522" width="11.140625" style="6" bestFit="1" customWidth="1"/>
    <col min="1523" max="1523" width="13.42578125" style="6" bestFit="1" customWidth="1"/>
    <col min="1524" max="1525" width="9.140625" style="6"/>
    <col min="1526" max="1526" width="19.5703125" style="6" customWidth="1"/>
    <col min="1527" max="1528" width="9.140625" style="6"/>
    <col min="1529" max="1529" width="22.140625" style="6" customWidth="1"/>
    <col min="1530" max="1773" width="9.140625" style="6"/>
    <col min="1774" max="1774" width="7.7109375" style="6" customWidth="1"/>
    <col min="1775" max="1775" width="36.85546875" style="6" customWidth="1"/>
    <col min="1776" max="1776" width="22.140625" style="6" customWidth="1"/>
    <col min="1777" max="1777" width="17.28515625" style="6" customWidth="1"/>
    <col min="1778" max="1778" width="11.140625" style="6" bestFit="1" customWidth="1"/>
    <col min="1779" max="1779" width="13.42578125" style="6" bestFit="1" customWidth="1"/>
    <col min="1780" max="1781" width="9.140625" style="6"/>
    <col min="1782" max="1782" width="19.5703125" style="6" customWidth="1"/>
    <col min="1783" max="1784" width="9.140625" style="6"/>
    <col min="1785" max="1785" width="22.140625" style="6" customWidth="1"/>
    <col min="1786" max="2029" width="9.140625" style="6"/>
    <col min="2030" max="2030" width="7.7109375" style="6" customWidth="1"/>
    <col min="2031" max="2031" width="36.85546875" style="6" customWidth="1"/>
    <col min="2032" max="2032" width="22.140625" style="6" customWidth="1"/>
    <col min="2033" max="2033" width="17.28515625" style="6" customWidth="1"/>
    <col min="2034" max="2034" width="11.140625" style="6" bestFit="1" customWidth="1"/>
    <col min="2035" max="2035" width="13.42578125" style="6" bestFit="1" customWidth="1"/>
    <col min="2036" max="2037" width="9.140625" style="6"/>
    <col min="2038" max="2038" width="19.5703125" style="6" customWidth="1"/>
    <col min="2039" max="2040" width="9.140625" style="6"/>
    <col min="2041" max="2041" width="22.140625" style="6" customWidth="1"/>
    <col min="2042" max="2285" width="9.140625" style="6"/>
    <col min="2286" max="2286" width="7.7109375" style="6" customWidth="1"/>
    <col min="2287" max="2287" width="36.85546875" style="6" customWidth="1"/>
    <col min="2288" max="2288" width="22.140625" style="6" customWidth="1"/>
    <col min="2289" max="2289" width="17.28515625" style="6" customWidth="1"/>
    <col min="2290" max="2290" width="11.140625" style="6" bestFit="1" customWidth="1"/>
    <col min="2291" max="2291" width="13.42578125" style="6" bestFit="1" customWidth="1"/>
    <col min="2292" max="2293" width="9.140625" style="6"/>
    <col min="2294" max="2294" width="19.5703125" style="6" customWidth="1"/>
    <col min="2295" max="2296" width="9.140625" style="6"/>
    <col min="2297" max="2297" width="22.140625" style="6" customWidth="1"/>
    <col min="2298" max="2541" width="9.140625" style="6"/>
    <col min="2542" max="2542" width="7.7109375" style="6" customWidth="1"/>
    <col min="2543" max="2543" width="36.85546875" style="6" customWidth="1"/>
    <col min="2544" max="2544" width="22.140625" style="6" customWidth="1"/>
    <col min="2545" max="2545" width="17.28515625" style="6" customWidth="1"/>
    <col min="2546" max="2546" width="11.140625" style="6" bestFit="1" customWidth="1"/>
    <col min="2547" max="2547" width="13.42578125" style="6" bestFit="1" customWidth="1"/>
    <col min="2548" max="2549" width="9.140625" style="6"/>
    <col min="2550" max="2550" width="19.5703125" style="6" customWidth="1"/>
    <col min="2551" max="2552" width="9.140625" style="6"/>
    <col min="2553" max="2553" width="22.140625" style="6" customWidth="1"/>
    <col min="2554" max="2797" width="9.140625" style="6"/>
    <col min="2798" max="2798" width="7.7109375" style="6" customWidth="1"/>
    <col min="2799" max="2799" width="36.85546875" style="6" customWidth="1"/>
    <col min="2800" max="2800" width="22.140625" style="6" customWidth="1"/>
    <col min="2801" max="2801" width="17.28515625" style="6" customWidth="1"/>
    <col min="2802" max="2802" width="11.140625" style="6" bestFit="1" customWidth="1"/>
    <col min="2803" max="2803" width="13.42578125" style="6" bestFit="1" customWidth="1"/>
    <col min="2804" max="2805" width="9.140625" style="6"/>
    <col min="2806" max="2806" width="19.5703125" style="6" customWidth="1"/>
    <col min="2807" max="2808" width="9.140625" style="6"/>
    <col min="2809" max="2809" width="22.140625" style="6" customWidth="1"/>
    <col min="2810" max="3053" width="9.140625" style="6"/>
    <col min="3054" max="3054" width="7.7109375" style="6" customWidth="1"/>
    <col min="3055" max="3055" width="36.85546875" style="6" customWidth="1"/>
    <col min="3056" max="3056" width="22.140625" style="6" customWidth="1"/>
    <col min="3057" max="3057" width="17.28515625" style="6" customWidth="1"/>
    <col min="3058" max="3058" width="11.140625" style="6" bestFit="1" customWidth="1"/>
    <col min="3059" max="3059" width="13.42578125" style="6" bestFit="1" customWidth="1"/>
    <col min="3060" max="3061" width="9.140625" style="6"/>
    <col min="3062" max="3062" width="19.5703125" style="6" customWidth="1"/>
    <col min="3063" max="3064" width="9.140625" style="6"/>
    <col min="3065" max="3065" width="22.140625" style="6" customWidth="1"/>
    <col min="3066" max="3309" width="9.140625" style="6"/>
    <col min="3310" max="3310" width="7.7109375" style="6" customWidth="1"/>
    <col min="3311" max="3311" width="36.85546875" style="6" customWidth="1"/>
    <col min="3312" max="3312" width="22.140625" style="6" customWidth="1"/>
    <col min="3313" max="3313" width="17.28515625" style="6" customWidth="1"/>
    <col min="3314" max="3314" width="11.140625" style="6" bestFit="1" customWidth="1"/>
    <col min="3315" max="3315" width="13.42578125" style="6" bestFit="1" customWidth="1"/>
    <col min="3316" max="3317" width="9.140625" style="6"/>
    <col min="3318" max="3318" width="19.5703125" style="6" customWidth="1"/>
    <col min="3319" max="3320" width="9.140625" style="6"/>
    <col min="3321" max="3321" width="22.140625" style="6" customWidth="1"/>
    <col min="3322" max="3565" width="9.140625" style="6"/>
    <col min="3566" max="3566" width="7.7109375" style="6" customWidth="1"/>
    <col min="3567" max="3567" width="36.85546875" style="6" customWidth="1"/>
    <col min="3568" max="3568" width="22.140625" style="6" customWidth="1"/>
    <col min="3569" max="3569" width="17.28515625" style="6" customWidth="1"/>
    <col min="3570" max="3570" width="11.140625" style="6" bestFit="1" customWidth="1"/>
    <col min="3571" max="3571" width="13.42578125" style="6" bestFit="1" customWidth="1"/>
    <col min="3572" max="3573" width="9.140625" style="6"/>
    <col min="3574" max="3574" width="19.5703125" style="6" customWidth="1"/>
    <col min="3575" max="3576" width="9.140625" style="6"/>
    <col min="3577" max="3577" width="22.140625" style="6" customWidth="1"/>
    <col min="3578" max="3821" width="9.140625" style="6"/>
    <col min="3822" max="3822" width="7.7109375" style="6" customWidth="1"/>
    <col min="3823" max="3823" width="36.85546875" style="6" customWidth="1"/>
    <col min="3824" max="3824" width="22.140625" style="6" customWidth="1"/>
    <col min="3825" max="3825" width="17.28515625" style="6" customWidth="1"/>
    <col min="3826" max="3826" width="11.140625" style="6" bestFit="1" customWidth="1"/>
    <col min="3827" max="3827" width="13.42578125" style="6" bestFit="1" customWidth="1"/>
    <col min="3828" max="3829" width="9.140625" style="6"/>
    <col min="3830" max="3830" width="19.5703125" style="6" customWidth="1"/>
    <col min="3831" max="3832" width="9.140625" style="6"/>
    <col min="3833" max="3833" width="22.140625" style="6" customWidth="1"/>
    <col min="3834" max="4077" width="9.140625" style="6"/>
    <col min="4078" max="4078" width="7.7109375" style="6" customWidth="1"/>
    <col min="4079" max="4079" width="36.85546875" style="6" customWidth="1"/>
    <col min="4080" max="4080" width="22.140625" style="6" customWidth="1"/>
    <col min="4081" max="4081" width="17.28515625" style="6" customWidth="1"/>
    <col min="4082" max="4082" width="11.140625" style="6" bestFit="1" customWidth="1"/>
    <col min="4083" max="4083" width="13.42578125" style="6" bestFit="1" customWidth="1"/>
    <col min="4084" max="4085" width="9.140625" style="6"/>
    <col min="4086" max="4086" width="19.5703125" style="6" customWidth="1"/>
    <col min="4087" max="4088" width="9.140625" style="6"/>
    <col min="4089" max="4089" width="22.140625" style="6" customWidth="1"/>
    <col min="4090" max="4333" width="9.140625" style="6"/>
    <col min="4334" max="4334" width="7.7109375" style="6" customWidth="1"/>
    <col min="4335" max="4335" width="36.85546875" style="6" customWidth="1"/>
    <col min="4336" max="4336" width="22.140625" style="6" customWidth="1"/>
    <col min="4337" max="4337" width="17.28515625" style="6" customWidth="1"/>
    <col min="4338" max="4338" width="11.140625" style="6" bestFit="1" customWidth="1"/>
    <col min="4339" max="4339" width="13.42578125" style="6" bestFit="1" customWidth="1"/>
    <col min="4340" max="4341" width="9.140625" style="6"/>
    <col min="4342" max="4342" width="19.5703125" style="6" customWidth="1"/>
    <col min="4343" max="4344" width="9.140625" style="6"/>
    <col min="4345" max="4345" width="22.140625" style="6" customWidth="1"/>
    <col min="4346" max="4589" width="9.140625" style="6"/>
    <col min="4590" max="4590" width="7.7109375" style="6" customWidth="1"/>
    <col min="4591" max="4591" width="36.85546875" style="6" customWidth="1"/>
    <col min="4592" max="4592" width="22.140625" style="6" customWidth="1"/>
    <col min="4593" max="4593" width="17.28515625" style="6" customWidth="1"/>
    <col min="4594" max="4594" width="11.140625" style="6" bestFit="1" customWidth="1"/>
    <col min="4595" max="4595" width="13.42578125" style="6" bestFit="1" customWidth="1"/>
    <col min="4596" max="4597" width="9.140625" style="6"/>
    <col min="4598" max="4598" width="19.5703125" style="6" customWidth="1"/>
    <col min="4599" max="4600" width="9.140625" style="6"/>
    <col min="4601" max="4601" width="22.140625" style="6" customWidth="1"/>
    <col min="4602" max="4845" width="9.140625" style="6"/>
    <col min="4846" max="4846" width="7.7109375" style="6" customWidth="1"/>
    <col min="4847" max="4847" width="36.85546875" style="6" customWidth="1"/>
    <col min="4848" max="4848" width="22.140625" style="6" customWidth="1"/>
    <col min="4849" max="4849" width="17.28515625" style="6" customWidth="1"/>
    <col min="4850" max="4850" width="11.140625" style="6" bestFit="1" customWidth="1"/>
    <col min="4851" max="4851" width="13.42578125" style="6" bestFit="1" customWidth="1"/>
    <col min="4852" max="4853" width="9.140625" style="6"/>
    <col min="4854" max="4854" width="19.5703125" style="6" customWidth="1"/>
    <col min="4855" max="4856" width="9.140625" style="6"/>
    <col min="4857" max="4857" width="22.140625" style="6" customWidth="1"/>
    <col min="4858" max="5101" width="9.140625" style="6"/>
    <col min="5102" max="5102" width="7.7109375" style="6" customWidth="1"/>
    <col min="5103" max="5103" width="36.85546875" style="6" customWidth="1"/>
    <col min="5104" max="5104" width="22.140625" style="6" customWidth="1"/>
    <col min="5105" max="5105" width="17.28515625" style="6" customWidth="1"/>
    <col min="5106" max="5106" width="11.140625" style="6" bestFit="1" customWidth="1"/>
    <col min="5107" max="5107" width="13.42578125" style="6" bestFit="1" customWidth="1"/>
    <col min="5108" max="5109" width="9.140625" style="6"/>
    <col min="5110" max="5110" width="19.5703125" style="6" customWidth="1"/>
    <col min="5111" max="5112" width="9.140625" style="6"/>
    <col min="5113" max="5113" width="22.140625" style="6" customWidth="1"/>
    <col min="5114" max="5357" width="9.140625" style="6"/>
    <col min="5358" max="5358" width="7.7109375" style="6" customWidth="1"/>
    <col min="5359" max="5359" width="36.85546875" style="6" customWidth="1"/>
    <col min="5360" max="5360" width="22.140625" style="6" customWidth="1"/>
    <col min="5361" max="5361" width="17.28515625" style="6" customWidth="1"/>
    <col min="5362" max="5362" width="11.140625" style="6" bestFit="1" customWidth="1"/>
    <col min="5363" max="5363" width="13.42578125" style="6" bestFit="1" customWidth="1"/>
    <col min="5364" max="5365" width="9.140625" style="6"/>
    <col min="5366" max="5366" width="19.5703125" style="6" customWidth="1"/>
    <col min="5367" max="5368" width="9.140625" style="6"/>
    <col min="5369" max="5369" width="22.140625" style="6" customWidth="1"/>
    <col min="5370" max="5613" width="9.140625" style="6"/>
    <col min="5614" max="5614" width="7.7109375" style="6" customWidth="1"/>
    <col min="5615" max="5615" width="36.85546875" style="6" customWidth="1"/>
    <col min="5616" max="5616" width="22.140625" style="6" customWidth="1"/>
    <col min="5617" max="5617" width="17.28515625" style="6" customWidth="1"/>
    <col min="5618" max="5618" width="11.140625" style="6" bestFit="1" customWidth="1"/>
    <col min="5619" max="5619" width="13.42578125" style="6" bestFit="1" customWidth="1"/>
    <col min="5620" max="5621" width="9.140625" style="6"/>
    <col min="5622" max="5622" width="19.5703125" style="6" customWidth="1"/>
    <col min="5623" max="5624" width="9.140625" style="6"/>
    <col min="5625" max="5625" width="22.140625" style="6" customWidth="1"/>
    <col min="5626" max="5869" width="9.140625" style="6"/>
    <col min="5870" max="5870" width="7.7109375" style="6" customWidth="1"/>
    <col min="5871" max="5871" width="36.85546875" style="6" customWidth="1"/>
    <col min="5872" max="5872" width="22.140625" style="6" customWidth="1"/>
    <col min="5873" max="5873" width="17.28515625" style="6" customWidth="1"/>
    <col min="5874" max="5874" width="11.140625" style="6" bestFit="1" customWidth="1"/>
    <col min="5875" max="5875" width="13.42578125" style="6" bestFit="1" customWidth="1"/>
    <col min="5876" max="5877" width="9.140625" style="6"/>
    <col min="5878" max="5878" width="19.5703125" style="6" customWidth="1"/>
    <col min="5879" max="5880" width="9.140625" style="6"/>
    <col min="5881" max="5881" width="22.140625" style="6" customWidth="1"/>
    <col min="5882" max="6125" width="9.140625" style="6"/>
    <col min="6126" max="6126" width="7.7109375" style="6" customWidth="1"/>
    <col min="6127" max="6127" width="36.85546875" style="6" customWidth="1"/>
    <col min="6128" max="6128" width="22.140625" style="6" customWidth="1"/>
    <col min="6129" max="6129" width="17.28515625" style="6" customWidth="1"/>
    <col min="6130" max="6130" width="11.140625" style="6" bestFit="1" customWidth="1"/>
    <col min="6131" max="6131" width="13.42578125" style="6" bestFit="1" customWidth="1"/>
    <col min="6132" max="6133" width="9.140625" style="6"/>
    <col min="6134" max="6134" width="19.5703125" style="6" customWidth="1"/>
    <col min="6135" max="6136" width="9.140625" style="6"/>
    <col min="6137" max="6137" width="22.140625" style="6" customWidth="1"/>
    <col min="6138" max="6381" width="9.140625" style="6"/>
    <col min="6382" max="6382" width="7.7109375" style="6" customWidth="1"/>
    <col min="6383" max="6383" width="36.85546875" style="6" customWidth="1"/>
    <col min="6384" max="6384" width="22.140625" style="6" customWidth="1"/>
    <col min="6385" max="6385" width="17.28515625" style="6" customWidth="1"/>
    <col min="6386" max="6386" width="11.140625" style="6" bestFit="1" customWidth="1"/>
    <col min="6387" max="6387" width="13.42578125" style="6" bestFit="1" customWidth="1"/>
    <col min="6388" max="6389" width="9.140625" style="6"/>
    <col min="6390" max="6390" width="19.5703125" style="6" customWidth="1"/>
    <col min="6391" max="6392" width="9.140625" style="6"/>
    <col min="6393" max="6393" width="22.140625" style="6" customWidth="1"/>
    <col min="6394" max="6637" width="9.140625" style="6"/>
    <col min="6638" max="6638" width="7.7109375" style="6" customWidth="1"/>
    <col min="6639" max="6639" width="36.85546875" style="6" customWidth="1"/>
    <col min="6640" max="6640" width="22.140625" style="6" customWidth="1"/>
    <col min="6641" max="6641" width="17.28515625" style="6" customWidth="1"/>
    <col min="6642" max="6642" width="11.140625" style="6" bestFit="1" customWidth="1"/>
    <col min="6643" max="6643" width="13.42578125" style="6" bestFit="1" customWidth="1"/>
    <col min="6644" max="6645" width="9.140625" style="6"/>
    <col min="6646" max="6646" width="19.5703125" style="6" customWidth="1"/>
    <col min="6647" max="6648" width="9.140625" style="6"/>
    <col min="6649" max="6649" width="22.140625" style="6" customWidth="1"/>
    <col min="6650" max="6893" width="9.140625" style="6"/>
    <col min="6894" max="6894" width="7.7109375" style="6" customWidth="1"/>
    <col min="6895" max="6895" width="36.85546875" style="6" customWidth="1"/>
    <col min="6896" max="6896" width="22.140625" style="6" customWidth="1"/>
    <col min="6897" max="6897" width="17.28515625" style="6" customWidth="1"/>
    <col min="6898" max="6898" width="11.140625" style="6" bestFit="1" customWidth="1"/>
    <col min="6899" max="6899" width="13.42578125" style="6" bestFit="1" customWidth="1"/>
    <col min="6900" max="6901" width="9.140625" style="6"/>
    <col min="6902" max="6902" width="19.5703125" style="6" customWidth="1"/>
    <col min="6903" max="6904" width="9.140625" style="6"/>
    <col min="6905" max="6905" width="22.140625" style="6" customWidth="1"/>
    <col min="6906" max="7149" width="9.140625" style="6"/>
    <col min="7150" max="7150" width="7.7109375" style="6" customWidth="1"/>
    <col min="7151" max="7151" width="36.85546875" style="6" customWidth="1"/>
    <col min="7152" max="7152" width="22.140625" style="6" customWidth="1"/>
    <col min="7153" max="7153" width="17.28515625" style="6" customWidth="1"/>
    <col min="7154" max="7154" width="11.140625" style="6" bestFit="1" customWidth="1"/>
    <col min="7155" max="7155" width="13.42578125" style="6" bestFit="1" customWidth="1"/>
    <col min="7156" max="7157" width="9.140625" style="6"/>
    <col min="7158" max="7158" width="19.5703125" style="6" customWidth="1"/>
    <col min="7159" max="7160" width="9.140625" style="6"/>
    <col min="7161" max="7161" width="22.140625" style="6" customWidth="1"/>
    <col min="7162" max="7405" width="9.140625" style="6"/>
    <col min="7406" max="7406" width="7.7109375" style="6" customWidth="1"/>
    <col min="7407" max="7407" width="36.85546875" style="6" customWidth="1"/>
    <col min="7408" max="7408" width="22.140625" style="6" customWidth="1"/>
    <col min="7409" max="7409" width="17.28515625" style="6" customWidth="1"/>
    <col min="7410" max="7410" width="11.140625" style="6" bestFit="1" customWidth="1"/>
    <col min="7411" max="7411" width="13.42578125" style="6" bestFit="1" customWidth="1"/>
    <col min="7412" max="7413" width="9.140625" style="6"/>
    <col min="7414" max="7414" width="19.5703125" style="6" customWidth="1"/>
    <col min="7415" max="7416" width="9.140625" style="6"/>
    <col min="7417" max="7417" width="22.140625" style="6" customWidth="1"/>
    <col min="7418" max="7661" width="9.140625" style="6"/>
    <col min="7662" max="7662" width="7.7109375" style="6" customWidth="1"/>
    <col min="7663" max="7663" width="36.85546875" style="6" customWidth="1"/>
    <col min="7664" max="7664" width="22.140625" style="6" customWidth="1"/>
    <col min="7665" max="7665" width="17.28515625" style="6" customWidth="1"/>
    <col min="7666" max="7666" width="11.140625" style="6" bestFit="1" customWidth="1"/>
    <col min="7667" max="7667" width="13.42578125" style="6" bestFit="1" customWidth="1"/>
    <col min="7668" max="7669" width="9.140625" style="6"/>
    <col min="7670" max="7670" width="19.5703125" style="6" customWidth="1"/>
    <col min="7671" max="7672" width="9.140625" style="6"/>
    <col min="7673" max="7673" width="22.140625" style="6" customWidth="1"/>
    <col min="7674" max="7917" width="9.140625" style="6"/>
    <col min="7918" max="7918" width="7.7109375" style="6" customWidth="1"/>
    <col min="7919" max="7919" width="36.85546875" style="6" customWidth="1"/>
    <col min="7920" max="7920" width="22.140625" style="6" customWidth="1"/>
    <col min="7921" max="7921" width="17.28515625" style="6" customWidth="1"/>
    <col min="7922" max="7922" width="11.140625" style="6" bestFit="1" customWidth="1"/>
    <col min="7923" max="7923" width="13.42578125" style="6" bestFit="1" customWidth="1"/>
    <col min="7924" max="7925" width="9.140625" style="6"/>
    <col min="7926" max="7926" width="19.5703125" style="6" customWidth="1"/>
    <col min="7927" max="7928" width="9.140625" style="6"/>
    <col min="7929" max="7929" width="22.140625" style="6" customWidth="1"/>
    <col min="7930" max="8173" width="9.140625" style="6"/>
    <col min="8174" max="8174" width="7.7109375" style="6" customWidth="1"/>
    <col min="8175" max="8175" width="36.85546875" style="6" customWidth="1"/>
    <col min="8176" max="8176" width="22.140625" style="6" customWidth="1"/>
    <col min="8177" max="8177" width="17.28515625" style="6" customWidth="1"/>
    <col min="8178" max="8178" width="11.140625" style="6" bestFit="1" customWidth="1"/>
    <col min="8179" max="8179" width="13.42578125" style="6" bestFit="1" customWidth="1"/>
    <col min="8180" max="8181" width="9.140625" style="6"/>
    <col min="8182" max="8182" width="19.5703125" style="6" customWidth="1"/>
    <col min="8183" max="8184" width="9.140625" style="6"/>
    <col min="8185" max="8185" width="22.140625" style="6" customWidth="1"/>
    <col min="8186" max="8429" width="9.140625" style="6"/>
    <col min="8430" max="8430" width="7.7109375" style="6" customWidth="1"/>
    <col min="8431" max="8431" width="36.85546875" style="6" customWidth="1"/>
    <col min="8432" max="8432" width="22.140625" style="6" customWidth="1"/>
    <col min="8433" max="8433" width="17.28515625" style="6" customWidth="1"/>
    <col min="8434" max="8434" width="11.140625" style="6" bestFit="1" customWidth="1"/>
    <col min="8435" max="8435" width="13.42578125" style="6" bestFit="1" customWidth="1"/>
    <col min="8436" max="8437" width="9.140625" style="6"/>
    <col min="8438" max="8438" width="19.5703125" style="6" customWidth="1"/>
    <col min="8439" max="8440" width="9.140625" style="6"/>
    <col min="8441" max="8441" width="22.140625" style="6" customWidth="1"/>
    <col min="8442" max="8685" width="9.140625" style="6"/>
    <col min="8686" max="8686" width="7.7109375" style="6" customWidth="1"/>
    <col min="8687" max="8687" width="36.85546875" style="6" customWidth="1"/>
    <col min="8688" max="8688" width="22.140625" style="6" customWidth="1"/>
    <col min="8689" max="8689" width="17.28515625" style="6" customWidth="1"/>
    <col min="8690" max="8690" width="11.140625" style="6" bestFit="1" customWidth="1"/>
    <col min="8691" max="8691" width="13.42578125" style="6" bestFit="1" customWidth="1"/>
    <col min="8692" max="8693" width="9.140625" style="6"/>
    <col min="8694" max="8694" width="19.5703125" style="6" customWidth="1"/>
    <col min="8695" max="8696" width="9.140625" style="6"/>
    <col min="8697" max="8697" width="22.140625" style="6" customWidth="1"/>
    <col min="8698" max="8941" width="9.140625" style="6"/>
    <col min="8942" max="8942" width="7.7109375" style="6" customWidth="1"/>
    <col min="8943" max="8943" width="36.85546875" style="6" customWidth="1"/>
    <col min="8944" max="8944" width="22.140625" style="6" customWidth="1"/>
    <col min="8945" max="8945" width="17.28515625" style="6" customWidth="1"/>
    <col min="8946" max="8946" width="11.140625" style="6" bestFit="1" customWidth="1"/>
    <col min="8947" max="8947" width="13.42578125" style="6" bestFit="1" customWidth="1"/>
    <col min="8948" max="8949" width="9.140625" style="6"/>
    <col min="8950" max="8950" width="19.5703125" style="6" customWidth="1"/>
    <col min="8951" max="8952" width="9.140625" style="6"/>
    <col min="8953" max="8953" width="22.140625" style="6" customWidth="1"/>
    <col min="8954" max="9197" width="9.140625" style="6"/>
    <col min="9198" max="9198" width="7.7109375" style="6" customWidth="1"/>
    <col min="9199" max="9199" width="36.85546875" style="6" customWidth="1"/>
    <col min="9200" max="9200" width="22.140625" style="6" customWidth="1"/>
    <col min="9201" max="9201" width="17.28515625" style="6" customWidth="1"/>
    <col min="9202" max="9202" width="11.140625" style="6" bestFit="1" customWidth="1"/>
    <col min="9203" max="9203" width="13.42578125" style="6" bestFit="1" customWidth="1"/>
    <col min="9204" max="9205" width="9.140625" style="6"/>
    <col min="9206" max="9206" width="19.5703125" style="6" customWidth="1"/>
    <col min="9207" max="9208" width="9.140625" style="6"/>
    <col min="9209" max="9209" width="22.140625" style="6" customWidth="1"/>
    <col min="9210" max="9453" width="9.140625" style="6"/>
    <col min="9454" max="9454" width="7.7109375" style="6" customWidth="1"/>
    <col min="9455" max="9455" width="36.85546875" style="6" customWidth="1"/>
    <col min="9456" max="9456" width="22.140625" style="6" customWidth="1"/>
    <col min="9457" max="9457" width="17.28515625" style="6" customWidth="1"/>
    <col min="9458" max="9458" width="11.140625" style="6" bestFit="1" customWidth="1"/>
    <col min="9459" max="9459" width="13.42578125" style="6" bestFit="1" customWidth="1"/>
    <col min="9460" max="9461" width="9.140625" style="6"/>
    <col min="9462" max="9462" width="19.5703125" style="6" customWidth="1"/>
    <col min="9463" max="9464" width="9.140625" style="6"/>
    <col min="9465" max="9465" width="22.140625" style="6" customWidth="1"/>
    <col min="9466" max="9709" width="9.140625" style="6"/>
    <col min="9710" max="9710" width="7.7109375" style="6" customWidth="1"/>
    <col min="9711" max="9711" width="36.85546875" style="6" customWidth="1"/>
    <col min="9712" max="9712" width="22.140625" style="6" customWidth="1"/>
    <col min="9713" max="9713" width="17.28515625" style="6" customWidth="1"/>
    <col min="9714" max="9714" width="11.140625" style="6" bestFit="1" customWidth="1"/>
    <col min="9715" max="9715" width="13.42578125" style="6" bestFit="1" customWidth="1"/>
    <col min="9716" max="9717" width="9.140625" style="6"/>
    <col min="9718" max="9718" width="19.5703125" style="6" customWidth="1"/>
    <col min="9719" max="9720" width="9.140625" style="6"/>
    <col min="9721" max="9721" width="22.140625" style="6" customWidth="1"/>
    <col min="9722" max="9965" width="9.140625" style="6"/>
    <col min="9966" max="9966" width="7.7109375" style="6" customWidth="1"/>
    <col min="9967" max="9967" width="36.85546875" style="6" customWidth="1"/>
    <col min="9968" max="9968" width="22.140625" style="6" customWidth="1"/>
    <col min="9969" max="9969" width="17.28515625" style="6" customWidth="1"/>
    <col min="9970" max="9970" width="11.140625" style="6" bestFit="1" customWidth="1"/>
    <col min="9971" max="9971" width="13.42578125" style="6" bestFit="1" customWidth="1"/>
    <col min="9972" max="9973" width="9.140625" style="6"/>
    <col min="9974" max="9974" width="19.5703125" style="6" customWidth="1"/>
    <col min="9975" max="9976" width="9.140625" style="6"/>
    <col min="9977" max="9977" width="22.140625" style="6" customWidth="1"/>
    <col min="9978" max="10221" width="9.140625" style="6"/>
    <col min="10222" max="10222" width="7.7109375" style="6" customWidth="1"/>
    <col min="10223" max="10223" width="36.85546875" style="6" customWidth="1"/>
    <col min="10224" max="10224" width="22.140625" style="6" customWidth="1"/>
    <col min="10225" max="10225" width="17.28515625" style="6" customWidth="1"/>
    <col min="10226" max="10226" width="11.140625" style="6" bestFit="1" customWidth="1"/>
    <col min="10227" max="10227" width="13.42578125" style="6" bestFit="1" customWidth="1"/>
    <col min="10228" max="10229" width="9.140625" style="6"/>
    <col min="10230" max="10230" width="19.5703125" style="6" customWidth="1"/>
    <col min="10231" max="10232" width="9.140625" style="6"/>
    <col min="10233" max="10233" width="22.140625" style="6" customWidth="1"/>
    <col min="10234" max="10477" width="9.140625" style="6"/>
    <col min="10478" max="10478" width="7.7109375" style="6" customWidth="1"/>
    <col min="10479" max="10479" width="36.85546875" style="6" customWidth="1"/>
    <col min="10480" max="10480" width="22.140625" style="6" customWidth="1"/>
    <col min="10481" max="10481" width="17.28515625" style="6" customWidth="1"/>
    <col min="10482" max="10482" width="11.140625" style="6" bestFit="1" customWidth="1"/>
    <col min="10483" max="10483" width="13.42578125" style="6" bestFit="1" customWidth="1"/>
    <col min="10484" max="10485" width="9.140625" style="6"/>
    <col min="10486" max="10486" width="19.5703125" style="6" customWidth="1"/>
    <col min="10487" max="10488" width="9.140625" style="6"/>
    <col min="10489" max="10489" width="22.140625" style="6" customWidth="1"/>
    <col min="10490" max="10733" width="9.140625" style="6"/>
    <col min="10734" max="10734" width="7.7109375" style="6" customWidth="1"/>
    <col min="10735" max="10735" width="36.85546875" style="6" customWidth="1"/>
    <col min="10736" max="10736" width="22.140625" style="6" customWidth="1"/>
    <col min="10737" max="10737" width="17.28515625" style="6" customWidth="1"/>
    <col min="10738" max="10738" width="11.140625" style="6" bestFit="1" customWidth="1"/>
    <col min="10739" max="10739" width="13.42578125" style="6" bestFit="1" customWidth="1"/>
    <col min="10740" max="10741" width="9.140625" style="6"/>
    <col min="10742" max="10742" width="19.5703125" style="6" customWidth="1"/>
    <col min="10743" max="10744" width="9.140625" style="6"/>
    <col min="10745" max="10745" width="22.140625" style="6" customWidth="1"/>
    <col min="10746" max="10989" width="9.140625" style="6"/>
    <col min="10990" max="10990" width="7.7109375" style="6" customWidth="1"/>
    <col min="10991" max="10991" width="36.85546875" style="6" customWidth="1"/>
    <col min="10992" max="10992" width="22.140625" style="6" customWidth="1"/>
    <col min="10993" max="10993" width="17.28515625" style="6" customWidth="1"/>
    <col min="10994" max="10994" width="11.140625" style="6" bestFit="1" customWidth="1"/>
    <col min="10995" max="10995" width="13.42578125" style="6" bestFit="1" customWidth="1"/>
    <col min="10996" max="10997" width="9.140625" style="6"/>
    <col min="10998" max="10998" width="19.5703125" style="6" customWidth="1"/>
    <col min="10999" max="11000" width="9.140625" style="6"/>
    <col min="11001" max="11001" width="22.140625" style="6" customWidth="1"/>
    <col min="11002" max="11245" width="9.140625" style="6"/>
    <col min="11246" max="11246" width="7.7109375" style="6" customWidth="1"/>
    <col min="11247" max="11247" width="36.85546875" style="6" customWidth="1"/>
    <col min="11248" max="11248" width="22.140625" style="6" customWidth="1"/>
    <col min="11249" max="11249" width="17.28515625" style="6" customWidth="1"/>
    <col min="11250" max="11250" width="11.140625" style="6" bestFit="1" customWidth="1"/>
    <col min="11251" max="11251" width="13.42578125" style="6" bestFit="1" customWidth="1"/>
    <col min="11252" max="11253" width="9.140625" style="6"/>
    <col min="11254" max="11254" width="19.5703125" style="6" customWidth="1"/>
    <col min="11255" max="11256" width="9.140625" style="6"/>
    <col min="11257" max="11257" width="22.140625" style="6" customWidth="1"/>
    <col min="11258" max="11501" width="9.140625" style="6"/>
    <col min="11502" max="11502" width="7.7109375" style="6" customWidth="1"/>
    <col min="11503" max="11503" width="36.85546875" style="6" customWidth="1"/>
    <col min="11504" max="11504" width="22.140625" style="6" customWidth="1"/>
    <col min="11505" max="11505" width="17.28515625" style="6" customWidth="1"/>
    <col min="11506" max="11506" width="11.140625" style="6" bestFit="1" customWidth="1"/>
    <col min="11507" max="11507" width="13.42578125" style="6" bestFit="1" customWidth="1"/>
    <col min="11508" max="11509" width="9.140625" style="6"/>
    <col min="11510" max="11510" width="19.5703125" style="6" customWidth="1"/>
    <col min="11511" max="11512" width="9.140625" style="6"/>
    <col min="11513" max="11513" width="22.140625" style="6" customWidth="1"/>
    <col min="11514" max="11757" width="9.140625" style="6"/>
    <col min="11758" max="11758" width="7.7109375" style="6" customWidth="1"/>
    <col min="11759" max="11759" width="36.85546875" style="6" customWidth="1"/>
    <col min="11760" max="11760" width="22.140625" style="6" customWidth="1"/>
    <col min="11761" max="11761" width="17.28515625" style="6" customWidth="1"/>
    <col min="11762" max="11762" width="11.140625" style="6" bestFit="1" customWidth="1"/>
    <col min="11763" max="11763" width="13.42578125" style="6" bestFit="1" customWidth="1"/>
    <col min="11764" max="11765" width="9.140625" style="6"/>
    <col min="11766" max="11766" width="19.5703125" style="6" customWidth="1"/>
    <col min="11767" max="11768" width="9.140625" style="6"/>
    <col min="11769" max="11769" width="22.140625" style="6" customWidth="1"/>
    <col min="11770" max="12013" width="9.140625" style="6"/>
    <col min="12014" max="12014" width="7.7109375" style="6" customWidth="1"/>
    <col min="12015" max="12015" width="36.85546875" style="6" customWidth="1"/>
    <col min="12016" max="12016" width="22.140625" style="6" customWidth="1"/>
    <col min="12017" max="12017" width="17.28515625" style="6" customWidth="1"/>
    <col min="12018" max="12018" width="11.140625" style="6" bestFit="1" customWidth="1"/>
    <col min="12019" max="12019" width="13.42578125" style="6" bestFit="1" customWidth="1"/>
    <col min="12020" max="12021" width="9.140625" style="6"/>
    <col min="12022" max="12022" width="19.5703125" style="6" customWidth="1"/>
    <col min="12023" max="12024" width="9.140625" style="6"/>
    <col min="12025" max="12025" width="22.140625" style="6" customWidth="1"/>
    <col min="12026" max="12269" width="9.140625" style="6"/>
    <col min="12270" max="12270" width="7.7109375" style="6" customWidth="1"/>
    <col min="12271" max="12271" width="36.85546875" style="6" customWidth="1"/>
    <col min="12272" max="12272" width="22.140625" style="6" customWidth="1"/>
    <col min="12273" max="12273" width="17.28515625" style="6" customWidth="1"/>
    <col min="12274" max="12274" width="11.140625" style="6" bestFit="1" customWidth="1"/>
    <col min="12275" max="12275" width="13.42578125" style="6" bestFit="1" customWidth="1"/>
    <col min="12276" max="12277" width="9.140625" style="6"/>
    <col min="12278" max="12278" width="19.5703125" style="6" customWidth="1"/>
    <col min="12279" max="12280" width="9.140625" style="6"/>
    <col min="12281" max="12281" width="22.140625" style="6" customWidth="1"/>
    <col min="12282" max="12525" width="9.140625" style="6"/>
    <col min="12526" max="12526" width="7.7109375" style="6" customWidth="1"/>
    <col min="12527" max="12527" width="36.85546875" style="6" customWidth="1"/>
    <col min="12528" max="12528" width="22.140625" style="6" customWidth="1"/>
    <col min="12529" max="12529" width="17.28515625" style="6" customWidth="1"/>
    <col min="12530" max="12530" width="11.140625" style="6" bestFit="1" customWidth="1"/>
    <col min="12531" max="12531" width="13.42578125" style="6" bestFit="1" customWidth="1"/>
    <col min="12532" max="12533" width="9.140625" style="6"/>
    <col min="12534" max="12534" width="19.5703125" style="6" customWidth="1"/>
    <col min="12535" max="12536" width="9.140625" style="6"/>
    <col min="12537" max="12537" width="22.140625" style="6" customWidth="1"/>
    <col min="12538" max="12781" width="9.140625" style="6"/>
    <col min="12782" max="12782" width="7.7109375" style="6" customWidth="1"/>
    <col min="12783" max="12783" width="36.85546875" style="6" customWidth="1"/>
    <col min="12784" max="12784" width="22.140625" style="6" customWidth="1"/>
    <col min="12785" max="12785" width="17.28515625" style="6" customWidth="1"/>
    <col min="12786" max="12786" width="11.140625" style="6" bestFit="1" customWidth="1"/>
    <col min="12787" max="12787" width="13.42578125" style="6" bestFit="1" customWidth="1"/>
    <col min="12788" max="12789" width="9.140625" style="6"/>
    <col min="12790" max="12790" width="19.5703125" style="6" customWidth="1"/>
    <col min="12791" max="12792" width="9.140625" style="6"/>
    <col min="12793" max="12793" width="22.140625" style="6" customWidth="1"/>
    <col min="12794" max="13037" width="9.140625" style="6"/>
    <col min="13038" max="13038" width="7.7109375" style="6" customWidth="1"/>
    <col min="13039" max="13039" width="36.85546875" style="6" customWidth="1"/>
    <col min="13040" max="13040" width="22.140625" style="6" customWidth="1"/>
    <col min="13041" max="13041" width="17.28515625" style="6" customWidth="1"/>
    <col min="13042" max="13042" width="11.140625" style="6" bestFit="1" customWidth="1"/>
    <col min="13043" max="13043" width="13.42578125" style="6" bestFit="1" customWidth="1"/>
    <col min="13044" max="13045" width="9.140625" style="6"/>
    <col min="13046" max="13046" width="19.5703125" style="6" customWidth="1"/>
    <col min="13047" max="13048" width="9.140625" style="6"/>
    <col min="13049" max="13049" width="22.140625" style="6" customWidth="1"/>
    <col min="13050" max="13293" width="9.140625" style="6"/>
    <col min="13294" max="13294" width="7.7109375" style="6" customWidth="1"/>
    <col min="13295" max="13295" width="36.85546875" style="6" customWidth="1"/>
    <col min="13296" max="13296" width="22.140625" style="6" customWidth="1"/>
    <col min="13297" max="13297" width="17.28515625" style="6" customWidth="1"/>
    <col min="13298" max="13298" width="11.140625" style="6" bestFit="1" customWidth="1"/>
    <col min="13299" max="13299" width="13.42578125" style="6" bestFit="1" customWidth="1"/>
    <col min="13300" max="13301" width="9.140625" style="6"/>
    <col min="13302" max="13302" width="19.5703125" style="6" customWidth="1"/>
    <col min="13303" max="13304" width="9.140625" style="6"/>
    <col min="13305" max="13305" width="22.140625" style="6" customWidth="1"/>
    <col min="13306" max="13549" width="9.140625" style="6"/>
    <col min="13550" max="13550" width="7.7109375" style="6" customWidth="1"/>
    <col min="13551" max="13551" width="36.85546875" style="6" customWidth="1"/>
    <col min="13552" max="13552" width="22.140625" style="6" customWidth="1"/>
    <col min="13553" max="13553" width="17.28515625" style="6" customWidth="1"/>
    <col min="13554" max="13554" width="11.140625" style="6" bestFit="1" customWidth="1"/>
    <col min="13555" max="13555" width="13.42578125" style="6" bestFit="1" customWidth="1"/>
    <col min="13556" max="13557" width="9.140625" style="6"/>
    <col min="13558" max="13558" width="19.5703125" style="6" customWidth="1"/>
    <col min="13559" max="13560" width="9.140625" style="6"/>
    <col min="13561" max="13561" width="22.140625" style="6" customWidth="1"/>
    <col min="13562" max="13805" width="9.140625" style="6"/>
    <col min="13806" max="13806" width="7.7109375" style="6" customWidth="1"/>
    <col min="13807" max="13807" width="36.85546875" style="6" customWidth="1"/>
    <col min="13808" max="13808" width="22.140625" style="6" customWidth="1"/>
    <col min="13809" max="13809" width="17.28515625" style="6" customWidth="1"/>
    <col min="13810" max="13810" width="11.140625" style="6" bestFit="1" customWidth="1"/>
    <col min="13811" max="13811" width="13.42578125" style="6" bestFit="1" customWidth="1"/>
    <col min="13812" max="13813" width="9.140625" style="6"/>
    <col min="13814" max="13814" width="19.5703125" style="6" customWidth="1"/>
    <col min="13815" max="13816" width="9.140625" style="6"/>
    <col min="13817" max="13817" width="22.140625" style="6" customWidth="1"/>
    <col min="13818" max="14061" width="9.140625" style="6"/>
    <col min="14062" max="14062" width="7.7109375" style="6" customWidth="1"/>
    <col min="14063" max="14063" width="36.85546875" style="6" customWidth="1"/>
    <col min="14064" max="14064" width="22.140625" style="6" customWidth="1"/>
    <col min="14065" max="14065" width="17.28515625" style="6" customWidth="1"/>
    <col min="14066" max="14066" width="11.140625" style="6" bestFit="1" customWidth="1"/>
    <col min="14067" max="14067" width="13.42578125" style="6" bestFit="1" customWidth="1"/>
    <col min="14068" max="14069" width="9.140625" style="6"/>
    <col min="14070" max="14070" width="19.5703125" style="6" customWidth="1"/>
    <col min="14071" max="14072" width="9.140625" style="6"/>
    <col min="14073" max="14073" width="22.140625" style="6" customWidth="1"/>
    <col min="14074" max="14317" width="9.140625" style="6"/>
    <col min="14318" max="14318" width="7.7109375" style="6" customWidth="1"/>
    <col min="14319" max="14319" width="36.85546875" style="6" customWidth="1"/>
    <col min="14320" max="14320" width="22.140625" style="6" customWidth="1"/>
    <col min="14321" max="14321" width="17.28515625" style="6" customWidth="1"/>
    <col min="14322" max="14322" width="11.140625" style="6" bestFit="1" customWidth="1"/>
    <col min="14323" max="14323" width="13.42578125" style="6" bestFit="1" customWidth="1"/>
    <col min="14324" max="14325" width="9.140625" style="6"/>
    <col min="14326" max="14326" width="19.5703125" style="6" customWidth="1"/>
    <col min="14327" max="14328" width="9.140625" style="6"/>
    <col min="14329" max="14329" width="22.140625" style="6" customWidth="1"/>
    <col min="14330" max="14573" width="9.140625" style="6"/>
    <col min="14574" max="14574" width="7.7109375" style="6" customWidth="1"/>
    <col min="14575" max="14575" width="36.85546875" style="6" customWidth="1"/>
    <col min="14576" max="14576" width="22.140625" style="6" customWidth="1"/>
    <col min="14577" max="14577" width="17.28515625" style="6" customWidth="1"/>
    <col min="14578" max="14578" width="11.140625" style="6" bestFit="1" customWidth="1"/>
    <col min="14579" max="14579" width="13.42578125" style="6" bestFit="1" customWidth="1"/>
    <col min="14580" max="14581" width="9.140625" style="6"/>
    <col min="14582" max="14582" width="19.5703125" style="6" customWidth="1"/>
    <col min="14583" max="14584" width="9.140625" style="6"/>
    <col min="14585" max="14585" width="22.140625" style="6" customWidth="1"/>
    <col min="14586" max="14829" width="9.140625" style="6"/>
    <col min="14830" max="14830" width="7.7109375" style="6" customWidth="1"/>
    <col min="14831" max="14831" width="36.85546875" style="6" customWidth="1"/>
    <col min="14832" max="14832" width="22.140625" style="6" customWidth="1"/>
    <col min="14833" max="14833" width="17.28515625" style="6" customWidth="1"/>
    <col min="14834" max="14834" width="11.140625" style="6" bestFit="1" customWidth="1"/>
    <col min="14835" max="14835" width="13.42578125" style="6" bestFit="1" customWidth="1"/>
    <col min="14836" max="14837" width="9.140625" style="6"/>
    <col min="14838" max="14838" width="19.5703125" style="6" customWidth="1"/>
    <col min="14839" max="14840" width="9.140625" style="6"/>
    <col min="14841" max="14841" width="22.140625" style="6" customWidth="1"/>
    <col min="14842" max="15085" width="9.140625" style="6"/>
    <col min="15086" max="15086" width="7.7109375" style="6" customWidth="1"/>
    <col min="15087" max="15087" width="36.85546875" style="6" customWidth="1"/>
    <col min="15088" max="15088" width="22.140625" style="6" customWidth="1"/>
    <col min="15089" max="15089" width="17.28515625" style="6" customWidth="1"/>
    <col min="15090" max="15090" width="11.140625" style="6" bestFit="1" customWidth="1"/>
    <col min="15091" max="15091" width="13.42578125" style="6" bestFit="1" customWidth="1"/>
    <col min="15092" max="15093" width="9.140625" style="6"/>
    <col min="15094" max="15094" width="19.5703125" style="6" customWidth="1"/>
    <col min="15095" max="15096" width="9.140625" style="6"/>
    <col min="15097" max="15097" width="22.140625" style="6" customWidth="1"/>
    <col min="15098" max="15341" width="9.140625" style="6"/>
    <col min="15342" max="15342" width="7.7109375" style="6" customWidth="1"/>
    <col min="15343" max="15343" width="36.85546875" style="6" customWidth="1"/>
    <col min="15344" max="15344" width="22.140625" style="6" customWidth="1"/>
    <col min="15345" max="15345" width="17.28515625" style="6" customWidth="1"/>
    <col min="15346" max="15346" width="11.140625" style="6" bestFit="1" customWidth="1"/>
    <col min="15347" max="15347" width="13.42578125" style="6" bestFit="1" customWidth="1"/>
    <col min="15348" max="15349" width="9.140625" style="6"/>
    <col min="15350" max="15350" width="19.5703125" style="6" customWidth="1"/>
    <col min="15351" max="15352" width="9.140625" style="6"/>
    <col min="15353" max="15353" width="22.140625" style="6" customWidth="1"/>
    <col min="15354" max="15597" width="9.140625" style="6"/>
    <col min="15598" max="15598" width="7.7109375" style="6" customWidth="1"/>
    <col min="15599" max="15599" width="36.85546875" style="6" customWidth="1"/>
    <col min="15600" max="15600" width="22.140625" style="6" customWidth="1"/>
    <col min="15601" max="15601" width="17.28515625" style="6" customWidth="1"/>
    <col min="15602" max="15602" width="11.140625" style="6" bestFit="1" customWidth="1"/>
    <col min="15603" max="15603" width="13.42578125" style="6" bestFit="1" customWidth="1"/>
    <col min="15604" max="15605" width="9.140625" style="6"/>
    <col min="15606" max="15606" width="19.5703125" style="6" customWidth="1"/>
    <col min="15607" max="15608" width="9.140625" style="6"/>
    <col min="15609" max="15609" width="22.140625" style="6" customWidth="1"/>
    <col min="15610" max="15853" width="9.140625" style="6"/>
    <col min="15854" max="15854" width="7.7109375" style="6" customWidth="1"/>
    <col min="15855" max="15855" width="36.85546875" style="6" customWidth="1"/>
    <col min="15856" max="15856" width="22.140625" style="6" customWidth="1"/>
    <col min="15857" max="15857" width="17.28515625" style="6" customWidth="1"/>
    <col min="15858" max="15858" width="11.140625" style="6" bestFit="1" customWidth="1"/>
    <col min="15859" max="15859" width="13.42578125" style="6" bestFit="1" customWidth="1"/>
    <col min="15860" max="15861" width="9.140625" style="6"/>
    <col min="15862" max="15862" width="19.5703125" style="6" customWidth="1"/>
    <col min="15863" max="15864" width="9.140625" style="6"/>
    <col min="15865" max="15865" width="22.140625" style="6" customWidth="1"/>
    <col min="15866" max="16109" width="9.140625" style="6"/>
    <col min="16110" max="16110" width="7.7109375" style="6" customWidth="1"/>
    <col min="16111" max="16111" width="36.85546875" style="6" customWidth="1"/>
    <col min="16112" max="16112" width="22.140625" style="6" customWidth="1"/>
    <col min="16113" max="16113" width="17.28515625" style="6" customWidth="1"/>
    <col min="16114" max="16114" width="11.140625" style="6" bestFit="1" customWidth="1"/>
    <col min="16115" max="16115" width="13.42578125" style="6" bestFit="1" customWidth="1"/>
    <col min="16116" max="16117" width="9.140625" style="6"/>
    <col min="16118" max="16118" width="19.5703125" style="6" customWidth="1"/>
    <col min="16119" max="16120" width="9.140625" style="6"/>
    <col min="16121" max="16121" width="22.140625" style="6" customWidth="1"/>
    <col min="16122" max="16384" width="9.140625" style="6"/>
  </cols>
  <sheetData>
    <row r="1" spans="1:6" s="6" customFormat="1" x14ac:dyDescent="0.3">
      <c r="A1" s="81" t="s">
        <v>0</v>
      </c>
      <c r="B1" s="81"/>
      <c r="C1" s="81"/>
      <c r="D1" s="81"/>
      <c r="E1" s="81"/>
      <c r="F1" s="81"/>
    </row>
    <row r="2" spans="1:6" s="6" customFormat="1" x14ac:dyDescent="0.3">
      <c r="A2" s="82" t="s">
        <v>126</v>
      </c>
      <c r="B2" s="82"/>
      <c r="C2" s="82"/>
      <c r="D2" s="82"/>
      <c r="E2" s="82"/>
      <c r="F2" s="82"/>
    </row>
    <row r="3" spans="1:6" s="6" customFormat="1" x14ac:dyDescent="0.3">
      <c r="A3" s="82" t="s">
        <v>127</v>
      </c>
      <c r="B3" s="82"/>
      <c r="C3" s="82"/>
      <c r="D3" s="82"/>
      <c r="E3" s="82"/>
      <c r="F3" s="82"/>
    </row>
    <row r="4" spans="1:6" s="6" customFormat="1" ht="39" customHeight="1" x14ac:dyDescent="0.3">
      <c r="A4" s="79" t="s">
        <v>1</v>
      </c>
      <c r="B4" s="83"/>
      <c r="C4" s="83"/>
      <c r="D4" s="83"/>
      <c r="E4" s="83"/>
      <c r="F4" s="83"/>
    </row>
    <row r="5" spans="1:6" s="6" customFormat="1" x14ac:dyDescent="0.3">
      <c r="A5" s="84" t="s">
        <v>2</v>
      </c>
      <c r="B5" s="84"/>
      <c r="C5" s="84"/>
      <c r="D5" s="84"/>
      <c r="E5" s="84"/>
      <c r="F5" s="84"/>
    </row>
    <row r="6" spans="1:6" s="6" customFormat="1" x14ac:dyDescent="0.3">
      <c r="A6" s="80" t="s">
        <v>3</v>
      </c>
      <c r="B6" s="80"/>
      <c r="C6" s="80"/>
      <c r="D6" s="80"/>
      <c r="E6" s="80"/>
      <c r="F6" s="80"/>
    </row>
    <row r="7" spans="1:6" s="6" customFormat="1" x14ac:dyDescent="0.3">
      <c r="A7" s="76" t="s">
        <v>4</v>
      </c>
      <c r="B7" s="76" t="s">
        <v>5</v>
      </c>
      <c r="C7" s="76" t="s">
        <v>6</v>
      </c>
      <c r="D7" s="76" t="s">
        <v>7</v>
      </c>
      <c r="E7" s="76" t="s">
        <v>8</v>
      </c>
      <c r="F7" s="76"/>
    </row>
    <row r="8" spans="1:6" s="6" customFormat="1" ht="33" x14ac:dyDescent="0.3">
      <c r="A8" s="76"/>
      <c r="B8" s="76"/>
      <c r="C8" s="76"/>
      <c r="D8" s="76"/>
      <c r="E8" s="47" t="s">
        <v>9</v>
      </c>
      <c r="F8" s="7" t="s">
        <v>10</v>
      </c>
    </row>
    <row r="9" spans="1:6" s="6" customFormat="1" x14ac:dyDescent="0.3">
      <c r="A9" s="8">
        <v>1</v>
      </c>
      <c r="B9" s="9" t="s">
        <v>11</v>
      </c>
      <c r="C9" s="8"/>
      <c r="D9" s="8"/>
      <c r="E9" s="48"/>
      <c r="F9" s="8"/>
    </row>
    <row r="10" spans="1:6" s="6" customFormat="1" x14ac:dyDescent="0.3">
      <c r="A10" s="8">
        <v>1.1000000000000001</v>
      </c>
      <c r="B10" s="9" t="s">
        <v>12</v>
      </c>
      <c r="C10" s="8"/>
      <c r="D10" s="8"/>
      <c r="E10" s="48"/>
      <c r="F10" s="8"/>
    </row>
    <row r="11" spans="1:6" s="6" customFormat="1" x14ac:dyDescent="0.3">
      <c r="A11" s="8"/>
      <c r="B11" s="9" t="s">
        <v>13</v>
      </c>
      <c r="C11" s="8"/>
      <c r="D11" s="8"/>
      <c r="E11" s="48"/>
      <c r="F11" s="8"/>
    </row>
    <row r="12" spans="1:6" s="6" customFormat="1" x14ac:dyDescent="0.3">
      <c r="A12" s="8">
        <v>1.2</v>
      </c>
      <c r="B12" s="9" t="s">
        <v>14</v>
      </c>
      <c r="C12" s="8"/>
      <c r="D12" s="8"/>
      <c r="E12" s="48"/>
      <c r="F12" s="8"/>
    </row>
    <row r="13" spans="1:6" s="6" customFormat="1" x14ac:dyDescent="0.3">
      <c r="A13" s="8"/>
      <c r="B13" s="9" t="s">
        <v>15</v>
      </c>
      <c r="C13" s="8"/>
      <c r="D13" s="8"/>
      <c r="E13" s="48"/>
      <c r="F13" s="8"/>
    </row>
    <row r="14" spans="1:6" s="6" customFormat="1" ht="33" x14ac:dyDescent="0.3">
      <c r="A14" s="8">
        <v>2</v>
      </c>
      <c r="B14" s="9" t="s">
        <v>16</v>
      </c>
      <c r="C14" s="8"/>
      <c r="D14" s="8"/>
      <c r="E14" s="48"/>
      <c r="F14" s="8"/>
    </row>
    <row r="15" spans="1:6" s="6" customFormat="1" x14ac:dyDescent="0.3">
      <c r="A15" s="8">
        <v>2.1</v>
      </c>
      <c r="B15" s="9" t="s">
        <v>17</v>
      </c>
      <c r="C15" s="8"/>
      <c r="D15" s="8"/>
      <c r="E15" s="48"/>
      <c r="F15" s="8"/>
    </row>
    <row r="16" spans="1:6" s="6" customFormat="1" ht="33" x14ac:dyDescent="0.3">
      <c r="A16" s="8" t="s">
        <v>18</v>
      </c>
      <c r="B16" s="9" t="s">
        <v>19</v>
      </c>
      <c r="C16" s="8"/>
      <c r="D16" s="8"/>
      <c r="E16" s="48"/>
      <c r="F16" s="8"/>
    </row>
    <row r="17" spans="1:7" ht="33" x14ac:dyDescent="0.3">
      <c r="A17" s="8" t="s">
        <v>20</v>
      </c>
      <c r="B17" s="9" t="s">
        <v>21</v>
      </c>
      <c r="C17" s="8"/>
      <c r="D17" s="8"/>
      <c r="E17" s="48"/>
      <c r="F17" s="8"/>
    </row>
    <row r="18" spans="1:7" x14ac:dyDescent="0.3">
      <c r="A18" s="8">
        <v>2.2000000000000002</v>
      </c>
      <c r="B18" s="9" t="s">
        <v>22</v>
      </c>
      <c r="C18" s="8"/>
      <c r="D18" s="8"/>
      <c r="E18" s="48"/>
      <c r="F18" s="8"/>
    </row>
    <row r="19" spans="1:7" ht="33" x14ac:dyDescent="0.3">
      <c r="A19" s="8" t="s">
        <v>18</v>
      </c>
      <c r="B19" s="9" t="s">
        <v>23</v>
      </c>
      <c r="C19" s="8"/>
      <c r="D19" s="8"/>
      <c r="E19" s="48"/>
      <c r="F19" s="8"/>
    </row>
    <row r="20" spans="1:7" ht="33" x14ac:dyDescent="0.3">
      <c r="A20" s="8" t="s">
        <v>20</v>
      </c>
      <c r="B20" s="9" t="s">
        <v>24</v>
      </c>
      <c r="C20" s="8"/>
      <c r="D20" s="8"/>
      <c r="E20" s="48"/>
      <c r="F20" s="8"/>
    </row>
    <row r="21" spans="1:7" x14ac:dyDescent="0.3">
      <c r="A21" s="8">
        <v>3</v>
      </c>
      <c r="B21" s="9" t="s">
        <v>25</v>
      </c>
      <c r="C21" s="8"/>
      <c r="D21" s="8"/>
      <c r="E21" s="48"/>
      <c r="F21" s="8"/>
    </row>
    <row r="22" spans="1:7" x14ac:dyDescent="0.3">
      <c r="A22" s="8">
        <v>3.1</v>
      </c>
      <c r="B22" s="9" t="s">
        <v>12</v>
      </c>
      <c r="C22" s="8"/>
      <c r="D22" s="8"/>
      <c r="E22" s="48"/>
      <c r="F22" s="8"/>
    </row>
    <row r="23" spans="1:7" x14ac:dyDescent="0.3">
      <c r="A23" s="8"/>
      <c r="B23" s="9" t="s">
        <v>13</v>
      </c>
      <c r="C23" s="8"/>
      <c r="D23" s="8"/>
      <c r="E23" s="48"/>
      <c r="F23" s="8"/>
    </row>
    <row r="24" spans="1:7" x14ac:dyDescent="0.3">
      <c r="A24" s="8">
        <v>3.2</v>
      </c>
      <c r="B24" s="9" t="s">
        <v>14</v>
      </c>
      <c r="C24" s="8"/>
      <c r="D24" s="8"/>
      <c r="E24" s="48"/>
      <c r="F24" s="8"/>
    </row>
    <row r="25" spans="1:7" x14ac:dyDescent="0.3">
      <c r="A25" s="8"/>
      <c r="B25" s="9" t="s">
        <v>15</v>
      </c>
      <c r="C25" s="8"/>
      <c r="D25" s="8"/>
      <c r="E25" s="48"/>
      <c r="F25" s="8"/>
    </row>
    <row r="26" spans="1:7" ht="33" x14ac:dyDescent="0.3">
      <c r="A26" s="8" t="s">
        <v>28</v>
      </c>
      <c r="B26" s="9" t="s">
        <v>29</v>
      </c>
      <c r="C26" s="10">
        <f>C27</f>
        <v>1022645731</v>
      </c>
      <c r="D26" s="10">
        <f>D27</f>
        <v>970897612</v>
      </c>
      <c r="E26" s="48">
        <f>D26/C26</f>
        <v>0.94939780470271184</v>
      </c>
      <c r="F26" s="8"/>
    </row>
    <row r="27" spans="1:7" s="12" customFormat="1" ht="33" x14ac:dyDescent="0.25">
      <c r="A27" s="8">
        <v>1</v>
      </c>
      <c r="B27" s="9" t="s">
        <v>30</v>
      </c>
      <c r="C27" s="10">
        <f>C28+C94</f>
        <v>1022645731</v>
      </c>
      <c r="D27" s="10">
        <f>D28+D94</f>
        <v>970897612</v>
      </c>
      <c r="E27" s="47">
        <f>(D27/C27)</f>
        <v>0.94939780470271184</v>
      </c>
      <c r="F27" s="11"/>
      <c r="G27" s="55"/>
    </row>
    <row r="28" spans="1:7" ht="33" x14ac:dyDescent="0.3">
      <c r="A28" s="8">
        <v>1.1000000000000001</v>
      </c>
      <c r="B28" s="9" t="s">
        <v>23</v>
      </c>
      <c r="C28" s="10">
        <f>C29+C33+C41+C44+C49+C53+C57+C66+C71+C73+C62+C80+C92+C89</f>
        <v>966188261</v>
      </c>
      <c r="D28" s="10">
        <f>D29+D33+D41+D44+D49+D53+D57+D66+D71+D73+D62+D80+D92+D89</f>
        <v>952985112</v>
      </c>
      <c r="E28" s="47">
        <f t="shared" ref="E28:E91" si="0">(D28/C28)</f>
        <v>0.98633480706303056</v>
      </c>
      <c r="F28" s="8"/>
      <c r="G28" s="59" t="s">
        <v>161</v>
      </c>
    </row>
    <row r="29" spans="1:7" s="16" customFormat="1" ht="16.5" x14ac:dyDescent="0.25">
      <c r="A29" s="13">
        <v>6000</v>
      </c>
      <c r="B29" s="41" t="s">
        <v>31</v>
      </c>
      <c r="C29" s="14">
        <f>SUM(C30:C32)</f>
        <v>392403000</v>
      </c>
      <c r="D29" s="14">
        <f>SUM(D30:D32)</f>
        <v>430634701</v>
      </c>
      <c r="E29" s="49">
        <f t="shared" si="0"/>
        <v>1.0974296858077028</v>
      </c>
      <c r="F29" s="15"/>
      <c r="G29" s="56"/>
    </row>
    <row r="30" spans="1:7" x14ac:dyDescent="0.3">
      <c r="A30" s="17">
        <v>6001</v>
      </c>
      <c r="B30" s="42" t="s">
        <v>32</v>
      </c>
      <c r="C30" s="18">
        <v>232719300</v>
      </c>
      <c r="D30" s="61">
        <v>265469701</v>
      </c>
      <c r="E30" s="48">
        <f t="shared" si="0"/>
        <v>1.1407292003714347</v>
      </c>
      <c r="F30" s="19">
        <f>D30/G30</f>
        <v>1.1079835229763746</v>
      </c>
      <c r="G30" s="59">
        <v>239597156</v>
      </c>
    </row>
    <row r="31" spans="1:7" x14ac:dyDescent="0.3">
      <c r="A31" s="17">
        <v>6003</v>
      </c>
      <c r="B31" s="42" t="s">
        <v>33</v>
      </c>
      <c r="C31" s="18">
        <v>126541800</v>
      </c>
      <c r="D31" s="61">
        <v>165165000</v>
      </c>
      <c r="E31" s="48">
        <f t="shared" si="0"/>
        <v>1.3052208835341366</v>
      </c>
      <c r="F31" s="19">
        <f t="shared" ref="F31:F32" si="1">D31/G31</f>
        <v>1.3888118097563682</v>
      </c>
      <c r="G31" s="59">
        <v>118925400</v>
      </c>
    </row>
    <row r="32" spans="1:7" x14ac:dyDescent="0.3">
      <c r="A32" s="17">
        <v>6004</v>
      </c>
      <c r="B32" s="42" t="s">
        <v>34</v>
      </c>
      <c r="C32" s="18">
        <v>33141900</v>
      </c>
      <c r="D32" s="61"/>
      <c r="E32" s="48">
        <f t="shared" si="0"/>
        <v>0</v>
      </c>
      <c r="F32" s="19">
        <f t="shared" si="1"/>
        <v>0</v>
      </c>
      <c r="G32" s="59">
        <v>36103500</v>
      </c>
    </row>
    <row r="33" spans="1:7" x14ac:dyDescent="0.3">
      <c r="A33" s="13">
        <v>6100</v>
      </c>
      <c r="B33" s="41" t="s">
        <v>35</v>
      </c>
      <c r="C33" s="14">
        <f>SUM(C34:C40)</f>
        <v>270923031</v>
      </c>
      <c r="D33" s="14">
        <f>SUM(D34:D40)</f>
        <v>300119025</v>
      </c>
      <c r="E33" s="49">
        <f t="shared" si="0"/>
        <v>1.1077649024235225</v>
      </c>
      <c r="F33" s="20"/>
    </row>
    <row r="34" spans="1:7" x14ac:dyDescent="0.3">
      <c r="A34" s="17">
        <v>6101</v>
      </c>
      <c r="B34" s="42" t="s">
        <v>36</v>
      </c>
      <c r="C34" s="18">
        <v>8712000</v>
      </c>
      <c r="D34" s="61">
        <v>9360000</v>
      </c>
      <c r="E34" s="48">
        <f t="shared" si="0"/>
        <v>1.0743801652892562</v>
      </c>
      <c r="F34" s="19">
        <f t="shared" ref="F34:F40" si="2">D34/G34</f>
        <v>1.0470384249678393</v>
      </c>
      <c r="G34" s="59">
        <v>8939500</v>
      </c>
    </row>
    <row r="35" spans="1:7" x14ac:dyDescent="0.3">
      <c r="A35" s="17">
        <v>6102</v>
      </c>
      <c r="B35" s="42" t="s">
        <v>38</v>
      </c>
      <c r="C35" s="18">
        <v>24684000</v>
      </c>
      <c r="D35" s="61">
        <v>26000000</v>
      </c>
      <c r="E35" s="48">
        <f t="shared" si="0"/>
        <v>1.0533138875384864</v>
      </c>
      <c r="F35" s="19">
        <f t="shared" si="2"/>
        <v>1.0489792624868877</v>
      </c>
      <c r="G35" s="59">
        <v>24786000</v>
      </c>
    </row>
    <row r="36" spans="1:7" x14ac:dyDescent="0.3">
      <c r="A36" s="17">
        <v>6112</v>
      </c>
      <c r="B36" s="42" t="s">
        <v>37</v>
      </c>
      <c r="C36" s="18">
        <v>174465060</v>
      </c>
      <c r="D36" s="61">
        <v>196534170</v>
      </c>
      <c r="E36" s="48">
        <f t="shared" ref="E36" si="3">(D36/C36)</f>
        <v>1.1264958725833127</v>
      </c>
      <c r="F36" s="19">
        <f t="shared" si="2"/>
        <v>1.1064168349056751</v>
      </c>
      <c r="G36" s="59">
        <v>177631218</v>
      </c>
    </row>
    <row r="37" spans="1:7" x14ac:dyDescent="0.3">
      <c r="A37" s="17">
        <v>6113</v>
      </c>
      <c r="B37" s="42" t="s">
        <v>39</v>
      </c>
      <c r="C37" s="18">
        <v>1452000</v>
      </c>
      <c r="D37" s="61">
        <v>1560000</v>
      </c>
      <c r="E37" s="48">
        <f t="shared" si="0"/>
        <v>1.0743801652892562</v>
      </c>
      <c r="F37" s="19">
        <f t="shared" si="2"/>
        <v>1.04</v>
      </c>
      <c r="G37" s="59">
        <v>1500000</v>
      </c>
    </row>
    <row r="38" spans="1:7" ht="18.75" x14ac:dyDescent="0.3">
      <c r="A38" s="17">
        <v>6113</v>
      </c>
      <c r="B38" s="4" t="s">
        <v>40</v>
      </c>
      <c r="C38" s="18">
        <v>4356000</v>
      </c>
      <c r="D38" s="61"/>
      <c r="E38" s="48">
        <f t="shared" si="0"/>
        <v>0</v>
      </c>
      <c r="F38" s="19">
        <f t="shared" si="2"/>
        <v>0</v>
      </c>
      <c r="G38" s="59">
        <v>4212000</v>
      </c>
    </row>
    <row r="39" spans="1:7" x14ac:dyDescent="0.3">
      <c r="A39" s="17">
        <v>6115</v>
      </c>
      <c r="B39" s="42" t="s">
        <v>41</v>
      </c>
      <c r="C39" s="18">
        <v>56369703</v>
      </c>
      <c r="D39" s="61">
        <v>65714818</v>
      </c>
      <c r="E39" s="48">
        <f t="shared" si="0"/>
        <v>1.1657825835981432</v>
      </c>
      <c r="F39" s="19">
        <f t="shared" si="2"/>
        <v>1.1892957188963695</v>
      </c>
      <c r="G39" s="59">
        <v>55255238</v>
      </c>
    </row>
    <row r="40" spans="1:7" x14ac:dyDescent="0.3">
      <c r="A40" s="17">
        <v>6117</v>
      </c>
      <c r="B40" s="42" t="s">
        <v>42</v>
      </c>
      <c r="C40" s="18">
        <v>884268</v>
      </c>
      <c r="D40" s="61">
        <v>950037</v>
      </c>
      <c r="E40" s="48">
        <f t="shared" si="0"/>
        <v>1.0743767726526348</v>
      </c>
      <c r="F40" s="19" t="e">
        <f t="shared" si="2"/>
        <v>#DIV/0!</v>
      </c>
    </row>
    <row r="41" spans="1:7" x14ac:dyDescent="0.3">
      <c r="A41" s="13">
        <v>6250</v>
      </c>
      <c r="B41" s="41" t="s">
        <v>43</v>
      </c>
      <c r="C41" s="14">
        <f>SUM(C42:C43)</f>
        <v>510000</v>
      </c>
      <c r="D41" s="14">
        <f>SUM(D42:D43)</f>
        <v>0</v>
      </c>
      <c r="E41" s="50" t="e">
        <f>SUM(E42:E43)</f>
        <v>#DIV/0!</v>
      </c>
      <c r="F41" s="62"/>
    </row>
    <row r="42" spans="1:7" x14ac:dyDescent="0.3">
      <c r="A42" s="21">
        <v>6253</v>
      </c>
      <c r="B42" s="43" t="s">
        <v>44</v>
      </c>
      <c r="C42" s="18"/>
      <c r="D42" s="8"/>
      <c r="E42" s="48" t="e">
        <f t="shared" si="0"/>
        <v>#DIV/0!</v>
      </c>
      <c r="F42" s="8"/>
    </row>
    <row r="43" spans="1:7" x14ac:dyDescent="0.3">
      <c r="A43" s="17">
        <v>6257</v>
      </c>
      <c r="B43" s="42" t="s">
        <v>45</v>
      </c>
      <c r="C43" s="18">
        <v>510000</v>
      </c>
      <c r="D43" s="61"/>
      <c r="E43" s="48">
        <f t="shared" si="0"/>
        <v>0</v>
      </c>
      <c r="F43" s="8"/>
    </row>
    <row r="44" spans="1:7" x14ac:dyDescent="0.3">
      <c r="A44" s="13">
        <v>6300</v>
      </c>
      <c r="B44" s="41" t="s">
        <v>46</v>
      </c>
      <c r="C44" s="14">
        <f>SUM(C45:C48)</f>
        <v>108629230</v>
      </c>
      <c r="D44" s="14">
        <f>SUM(D45:D48)</f>
        <v>116789081</v>
      </c>
      <c r="E44" s="49">
        <f t="shared" si="0"/>
        <v>1.0751165317106639</v>
      </c>
      <c r="F44" s="8"/>
    </row>
    <row r="45" spans="1:7" x14ac:dyDescent="0.3">
      <c r="A45" s="17">
        <v>6301</v>
      </c>
      <c r="B45" s="42" t="s">
        <v>47</v>
      </c>
      <c r="C45" s="18">
        <v>82506415</v>
      </c>
      <c r="D45" s="61">
        <v>87976568</v>
      </c>
      <c r="E45" s="48">
        <f t="shared" si="0"/>
        <v>1.0662997295422423</v>
      </c>
      <c r="F45" s="19">
        <f t="shared" ref="F45:F48" si="4">D45/G45</f>
        <v>1.1325463429768092</v>
      </c>
      <c r="G45" s="59">
        <v>77680325</v>
      </c>
    </row>
    <row r="46" spans="1:7" x14ac:dyDescent="0.3">
      <c r="A46" s="17">
        <v>6302</v>
      </c>
      <c r="B46" s="42" t="s">
        <v>48</v>
      </c>
      <c r="C46" s="18">
        <v>13751069</v>
      </c>
      <c r="D46" s="61">
        <v>14726648</v>
      </c>
      <c r="E46" s="48">
        <f t="shared" si="0"/>
        <v>1.0709456842955265</v>
      </c>
      <c r="F46" s="19">
        <f t="shared" si="4"/>
        <v>1.1048299108695221</v>
      </c>
      <c r="G46" s="59">
        <v>13329335</v>
      </c>
    </row>
    <row r="47" spans="1:7" x14ac:dyDescent="0.3">
      <c r="A47" s="17">
        <v>6303</v>
      </c>
      <c r="B47" s="42" t="s">
        <v>49</v>
      </c>
      <c r="C47" s="18">
        <v>8039985</v>
      </c>
      <c r="D47" s="61">
        <v>9292036</v>
      </c>
      <c r="E47" s="48">
        <f t="shared" si="0"/>
        <v>1.1557280268557715</v>
      </c>
      <c r="F47" s="19">
        <f t="shared" si="4"/>
        <v>1.181405872627344</v>
      </c>
      <c r="G47" s="59">
        <v>7865236</v>
      </c>
    </row>
    <row r="48" spans="1:7" x14ac:dyDescent="0.3">
      <c r="A48" s="17">
        <v>6304</v>
      </c>
      <c r="B48" s="42" t="s">
        <v>50</v>
      </c>
      <c r="C48" s="18">
        <v>4331761</v>
      </c>
      <c r="D48" s="61">
        <v>4793829</v>
      </c>
      <c r="E48" s="48">
        <f t="shared" si="0"/>
        <v>1.1066697816430777</v>
      </c>
      <c r="F48" s="19">
        <f t="shared" si="4"/>
        <v>1.1311616174725163</v>
      </c>
      <c r="G48" s="59">
        <v>4237970</v>
      </c>
    </row>
    <row r="49" spans="1:7" ht="21" x14ac:dyDescent="0.3">
      <c r="A49" s="13">
        <v>6500</v>
      </c>
      <c r="B49" s="41" t="s">
        <v>51</v>
      </c>
      <c r="C49" s="22">
        <f>SUM(C50:C52)</f>
        <v>9750000</v>
      </c>
      <c r="D49" s="22">
        <f>SUM(D50:D52)</f>
        <v>3343190</v>
      </c>
      <c r="E49" s="49">
        <f t="shared" si="0"/>
        <v>0.34289128205128205</v>
      </c>
      <c r="F49" s="8"/>
    </row>
    <row r="50" spans="1:7" x14ac:dyDescent="0.3">
      <c r="A50" s="17">
        <v>6501</v>
      </c>
      <c r="B50" s="42" t="s">
        <v>52</v>
      </c>
      <c r="C50" s="23">
        <v>9000000</v>
      </c>
      <c r="D50" s="61">
        <v>3343190</v>
      </c>
      <c r="E50" s="48">
        <f t="shared" si="0"/>
        <v>0.37146555555555555</v>
      </c>
      <c r="F50" s="19">
        <f>D50/G50</f>
        <v>1.2346617780335021</v>
      </c>
      <c r="G50" s="59">
        <v>2707778</v>
      </c>
    </row>
    <row r="51" spans="1:7" x14ac:dyDescent="0.3">
      <c r="A51" s="17">
        <v>6502</v>
      </c>
      <c r="B51" s="42" t="s">
        <v>53</v>
      </c>
      <c r="C51" s="23">
        <v>450000</v>
      </c>
      <c r="D51" s="8"/>
      <c r="E51" s="48">
        <f t="shared" si="0"/>
        <v>0</v>
      </c>
      <c r="F51" s="62"/>
    </row>
    <row r="52" spans="1:7" x14ac:dyDescent="0.3">
      <c r="A52" s="17">
        <v>6504</v>
      </c>
      <c r="B52" s="42" t="s">
        <v>54</v>
      </c>
      <c r="C52" s="23">
        <v>300000</v>
      </c>
      <c r="D52" s="61"/>
      <c r="E52" s="48">
        <f t="shared" si="0"/>
        <v>0</v>
      </c>
      <c r="F52" s="19">
        <f>D52/G52</f>
        <v>0</v>
      </c>
      <c r="G52" s="59">
        <v>600000</v>
      </c>
    </row>
    <row r="53" spans="1:7" ht="21" x14ac:dyDescent="0.3">
      <c r="A53" s="13">
        <v>6550</v>
      </c>
      <c r="B53" s="41" t="s">
        <v>55</v>
      </c>
      <c r="C53" s="25">
        <f>SUM(C54:C56)</f>
        <v>27900000</v>
      </c>
      <c r="D53" s="25">
        <f>SUM(D54:D56)</f>
        <v>22738000</v>
      </c>
      <c r="E53" s="49">
        <f t="shared" si="0"/>
        <v>0.81498207885304663</v>
      </c>
      <c r="F53" s="8"/>
    </row>
    <row r="54" spans="1:7" x14ac:dyDescent="0.3">
      <c r="A54" s="17">
        <v>6551</v>
      </c>
      <c r="B54" s="42" t="s">
        <v>56</v>
      </c>
      <c r="C54" s="23">
        <v>17400000</v>
      </c>
      <c r="D54" s="61">
        <v>7504000</v>
      </c>
      <c r="E54" s="48">
        <f t="shared" si="0"/>
        <v>0.43126436781609195</v>
      </c>
      <c r="F54" s="19">
        <f>D54/G54</f>
        <v>7.5039999999999996</v>
      </c>
      <c r="G54" s="59">
        <v>1000000</v>
      </c>
    </row>
    <row r="55" spans="1:7" x14ac:dyDescent="0.3">
      <c r="A55" s="17">
        <v>6552</v>
      </c>
      <c r="B55" s="42" t="s">
        <v>57</v>
      </c>
      <c r="C55" s="23">
        <v>10500000</v>
      </c>
      <c r="D55" s="61">
        <v>3300000</v>
      </c>
      <c r="E55" s="48">
        <f t="shared" si="0"/>
        <v>0.31428571428571428</v>
      </c>
      <c r="F55" s="19"/>
    </row>
    <row r="56" spans="1:7" x14ac:dyDescent="0.3">
      <c r="A56" s="17">
        <v>6559</v>
      </c>
      <c r="B56" s="42" t="s">
        <v>58</v>
      </c>
      <c r="C56" s="23"/>
      <c r="D56" s="61">
        <v>11934000</v>
      </c>
      <c r="E56" s="48" t="e">
        <f t="shared" si="0"/>
        <v>#DIV/0!</v>
      </c>
      <c r="F56" s="8"/>
    </row>
    <row r="57" spans="1:7" ht="21" x14ac:dyDescent="0.3">
      <c r="A57" s="13">
        <v>6600</v>
      </c>
      <c r="B57" s="41" t="s">
        <v>59</v>
      </c>
      <c r="C57" s="25">
        <f>SUM(C58:C61)</f>
        <v>3950000</v>
      </c>
      <c r="D57" s="25">
        <f>SUM(D58:D61)</f>
        <v>2801515</v>
      </c>
      <c r="E57" s="49">
        <f t="shared" si="0"/>
        <v>0.70924430379746839</v>
      </c>
      <c r="F57" s="8"/>
    </row>
    <row r="58" spans="1:7" x14ac:dyDescent="0.3">
      <c r="A58" s="17">
        <v>6601</v>
      </c>
      <c r="B58" s="42" t="s">
        <v>60</v>
      </c>
      <c r="C58" s="23">
        <v>600000</v>
      </c>
      <c r="D58" s="61">
        <v>312415</v>
      </c>
      <c r="E58" s="48">
        <f t="shared" si="0"/>
        <v>0.52069166666666666</v>
      </c>
      <c r="F58" s="19">
        <f>D58/G58</f>
        <v>0.6999139711713811</v>
      </c>
      <c r="G58" s="59">
        <v>446362</v>
      </c>
    </row>
    <row r="59" spans="1:7" x14ac:dyDescent="0.3">
      <c r="A59" s="17">
        <v>6612</v>
      </c>
      <c r="B59" s="42" t="s">
        <v>61</v>
      </c>
      <c r="C59" s="23">
        <v>2000000</v>
      </c>
      <c r="D59" s="61">
        <v>1139100</v>
      </c>
      <c r="E59" s="48">
        <f t="shared" si="0"/>
        <v>0.56955</v>
      </c>
      <c r="F59" s="19"/>
    </row>
    <row r="60" spans="1:7" x14ac:dyDescent="0.3">
      <c r="A60" s="17">
        <v>6617</v>
      </c>
      <c r="B60" s="42" t="s">
        <v>62</v>
      </c>
      <c r="C60" s="23"/>
      <c r="D60" s="61"/>
      <c r="E60" s="48" t="e">
        <f t="shared" si="0"/>
        <v>#DIV/0!</v>
      </c>
      <c r="F60" s="19"/>
    </row>
    <row r="61" spans="1:7" x14ac:dyDescent="0.3">
      <c r="A61" s="17">
        <v>6618</v>
      </c>
      <c r="B61" s="42" t="s">
        <v>63</v>
      </c>
      <c r="C61" s="23">
        <v>1350000</v>
      </c>
      <c r="D61" s="61">
        <v>1350000</v>
      </c>
      <c r="E61" s="48">
        <f t="shared" si="0"/>
        <v>1</v>
      </c>
      <c r="F61" s="19"/>
    </row>
    <row r="62" spans="1:7" ht="21" x14ac:dyDescent="0.3">
      <c r="A62" s="13">
        <v>6650</v>
      </c>
      <c r="B62" s="41" t="s">
        <v>64</v>
      </c>
      <c r="C62" s="25">
        <f>SUM(C63:C65)</f>
        <v>0</v>
      </c>
      <c r="D62" s="25">
        <f>SUM(D63:D65)</f>
        <v>0</v>
      </c>
      <c r="E62" s="49" t="e">
        <f t="shared" si="0"/>
        <v>#DIV/0!</v>
      </c>
      <c r="F62" s="8"/>
    </row>
    <row r="63" spans="1:7" x14ac:dyDescent="0.3">
      <c r="A63" s="27">
        <v>6651</v>
      </c>
      <c r="B63" s="27" t="s">
        <v>65</v>
      </c>
      <c r="C63" s="23"/>
      <c r="D63" s="61"/>
      <c r="E63" s="48" t="e">
        <f t="shared" si="0"/>
        <v>#DIV/0!</v>
      </c>
      <c r="F63" s="8"/>
    </row>
    <row r="64" spans="1:7" x14ac:dyDescent="0.3">
      <c r="A64" s="17">
        <v>6657</v>
      </c>
      <c r="B64" s="42" t="s">
        <v>66</v>
      </c>
      <c r="C64" s="23"/>
      <c r="D64" s="61"/>
      <c r="E64" s="48" t="e">
        <f t="shared" si="0"/>
        <v>#DIV/0!</v>
      </c>
      <c r="F64" s="8"/>
    </row>
    <row r="65" spans="1:7" x14ac:dyDescent="0.3">
      <c r="A65" s="17">
        <v>6699</v>
      </c>
      <c r="B65" s="42" t="s">
        <v>67</v>
      </c>
      <c r="C65" s="23"/>
      <c r="D65" s="61"/>
      <c r="E65" s="48" t="e">
        <f t="shared" si="0"/>
        <v>#DIV/0!</v>
      </c>
      <c r="F65" s="8"/>
    </row>
    <row r="66" spans="1:7" ht="21" x14ac:dyDescent="0.3">
      <c r="A66" s="13">
        <v>6700</v>
      </c>
      <c r="B66" s="41" t="s">
        <v>68</v>
      </c>
      <c r="C66" s="25">
        <f>SUM(C67:C70)</f>
        <v>8200000</v>
      </c>
      <c r="D66" s="25">
        <f>SUM(D67:D70)</f>
        <v>8462000</v>
      </c>
      <c r="E66" s="49">
        <f t="shared" si="0"/>
        <v>1.0319512195121952</v>
      </c>
      <c r="F66" s="8"/>
    </row>
    <row r="67" spans="1:7" x14ac:dyDescent="0.3">
      <c r="A67" s="17">
        <v>6701</v>
      </c>
      <c r="B67" s="42" t="s">
        <v>69</v>
      </c>
      <c r="C67" s="23">
        <v>1000000</v>
      </c>
      <c r="D67" s="61">
        <v>702000</v>
      </c>
      <c r="E67" s="48">
        <f t="shared" si="0"/>
        <v>0.70199999999999996</v>
      </c>
      <c r="F67" s="19">
        <f t="shared" ref="F67:F70" si="5">D67/G67</f>
        <v>1.1322580645161291</v>
      </c>
      <c r="G67" s="59">
        <v>620000</v>
      </c>
    </row>
    <row r="68" spans="1:7" x14ac:dyDescent="0.3">
      <c r="A68" s="17">
        <v>6702</v>
      </c>
      <c r="B68" s="42" t="s">
        <v>70</v>
      </c>
      <c r="C68" s="23">
        <v>4000000</v>
      </c>
      <c r="D68" s="61">
        <v>4760000</v>
      </c>
      <c r="E68" s="48">
        <f t="shared" si="0"/>
        <v>1.19</v>
      </c>
      <c r="F68" s="19">
        <f t="shared" si="5"/>
        <v>1.4208955223880597</v>
      </c>
      <c r="G68" s="59">
        <v>3350000</v>
      </c>
    </row>
    <row r="69" spans="1:7" x14ac:dyDescent="0.3">
      <c r="A69" s="17">
        <v>6703</v>
      </c>
      <c r="B69" s="42" t="s">
        <v>71</v>
      </c>
      <c r="C69" s="23">
        <v>500000</v>
      </c>
      <c r="D69" s="61">
        <v>300000</v>
      </c>
      <c r="E69" s="48">
        <f t="shared" si="0"/>
        <v>0.6</v>
      </c>
      <c r="F69" s="19">
        <f t="shared" si="5"/>
        <v>0.1875</v>
      </c>
      <c r="G69" s="59">
        <v>1600000</v>
      </c>
    </row>
    <row r="70" spans="1:7" x14ac:dyDescent="0.3">
      <c r="A70" s="17">
        <v>6704</v>
      </c>
      <c r="B70" s="42" t="s">
        <v>72</v>
      </c>
      <c r="C70" s="23">
        <v>2700000</v>
      </c>
      <c r="D70" s="61">
        <v>2700000</v>
      </c>
      <c r="E70" s="48">
        <f t="shared" si="0"/>
        <v>1</v>
      </c>
      <c r="F70" s="19">
        <f t="shared" si="5"/>
        <v>1</v>
      </c>
      <c r="G70" s="59">
        <v>2700000</v>
      </c>
    </row>
    <row r="71" spans="1:7" ht="21" x14ac:dyDescent="0.3">
      <c r="A71" s="17"/>
      <c r="B71" s="41" t="s">
        <v>73</v>
      </c>
      <c r="C71" s="25">
        <f>C72</f>
        <v>0</v>
      </c>
      <c r="D71" s="25">
        <f>SUM(D72)</f>
        <v>0</v>
      </c>
      <c r="E71" s="49" t="e">
        <f>(D71/C71)</f>
        <v>#DIV/0!</v>
      </c>
      <c r="F71" s="19"/>
    </row>
    <row r="72" spans="1:7" x14ac:dyDescent="0.3">
      <c r="A72" s="17">
        <v>6799</v>
      </c>
      <c r="B72" s="42" t="s">
        <v>74</v>
      </c>
      <c r="C72" s="23"/>
      <c r="D72" s="8"/>
      <c r="E72" s="48" t="e">
        <f>(D72/C72)</f>
        <v>#DIV/0!</v>
      </c>
      <c r="F72" s="19"/>
    </row>
    <row r="73" spans="1:7" ht="21" x14ac:dyDescent="0.3">
      <c r="A73" s="26">
        <v>6900</v>
      </c>
      <c r="B73" s="41" t="s">
        <v>75</v>
      </c>
      <c r="C73" s="25">
        <f>SUM(C74:C79)</f>
        <v>9600000</v>
      </c>
      <c r="D73" s="25">
        <f>SUM(D74:D79)</f>
        <v>33088000</v>
      </c>
      <c r="E73" s="49">
        <f t="shared" si="0"/>
        <v>3.4466666666666668</v>
      </c>
      <c r="F73" s="8"/>
    </row>
    <row r="74" spans="1:7" x14ac:dyDescent="0.3">
      <c r="A74" s="17">
        <v>6906</v>
      </c>
      <c r="B74" s="42" t="s">
        <v>76</v>
      </c>
      <c r="C74" s="23"/>
      <c r="D74" s="61"/>
      <c r="E74" s="48" t="e">
        <f t="shared" si="0"/>
        <v>#DIV/0!</v>
      </c>
      <c r="F74" s="8"/>
    </row>
    <row r="75" spans="1:7" x14ac:dyDescent="0.3">
      <c r="A75" s="27">
        <v>6907</v>
      </c>
      <c r="B75" s="63" t="s">
        <v>77</v>
      </c>
      <c r="C75" s="23">
        <v>5000000</v>
      </c>
      <c r="D75" s="61">
        <v>8132000</v>
      </c>
      <c r="E75" s="48">
        <f t="shared" si="0"/>
        <v>1.6264000000000001</v>
      </c>
      <c r="F75" s="8"/>
    </row>
    <row r="76" spans="1:7" x14ac:dyDescent="0.3">
      <c r="A76" s="17">
        <v>6912</v>
      </c>
      <c r="B76" s="42" t="s">
        <v>78</v>
      </c>
      <c r="C76" s="23"/>
      <c r="D76" s="61"/>
      <c r="E76" s="48" t="e">
        <f t="shared" si="0"/>
        <v>#DIV/0!</v>
      </c>
      <c r="F76" s="19"/>
    </row>
    <row r="77" spans="1:7" x14ac:dyDescent="0.3">
      <c r="A77" s="17">
        <v>6913</v>
      </c>
      <c r="B77" s="42" t="s">
        <v>79</v>
      </c>
      <c r="C77" s="23"/>
      <c r="D77" s="61"/>
      <c r="E77" s="48" t="e">
        <f t="shared" si="0"/>
        <v>#DIV/0!</v>
      </c>
      <c r="F77" s="19">
        <f>D77/G77</f>
        <v>0</v>
      </c>
      <c r="G77" s="59">
        <v>3300000</v>
      </c>
    </row>
    <row r="78" spans="1:7" x14ac:dyDescent="0.3">
      <c r="A78" s="17">
        <v>6921</v>
      </c>
      <c r="B78" s="42" t="s">
        <v>80</v>
      </c>
      <c r="C78" s="23">
        <v>4600000</v>
      </c>
      <c r="D78" s="61">
        <v>24956000</v>
      </c>
      <c r="E78" s="48">
        <f t="shared" si="0"/>
        <v>5.425217391304348</v>
      </c>
      <c r="F78" s="8"/>
    </row>
    <row r="79" spans="1:7" ht="33" x14ac:dyDescent="0.3">
      <c r="A79" s="17">
        <v>6949</v>
      </c>
      <c r="B79" s="27" t="s">
        <v>81</v>
      </c>
      <c r="C79" s="23"/>
      <c r="D79" s="61"/>
      <c r="E79" s="48" t="e">
        <f t="shared" si="0"/>
        <v>#DIV/0!</v>
      </c>
      <c r="F79" s="8"/>
    </row>
    <row r="80" spans="1:7" ht="33.75" x14ac:dyDescent="0.3">
      <c r="A80" s="13">
        <v>7000</v>
      </c>
      <c r="B80" s="41" t="s">
        <v>82</v>
      </c>
      <c r="C80" s="25">
        <f>SUM(C81:C88)</f>
        <v>104323000</v>
      </c>
      <c r="D80" s="25">
        <f>SUM(D81:D88)</f>
        <v>12009600</v>
      </c>
      <c r="E80" s="49">
        <f t="shared" si="0"/>
        <v>0.11511938882125705</v>
      </c>
      <c r="F80" s="8"/>
    </row>
    <row r="81" spans="1:7" x14ac:dyDescent="0.3">
      <c r="A81" s="17">
        <v>7001</v>
      </c>
      <c r="B81" s="42" t="s">
        <v>83</v>
      </c>
      <c r="C81" s="23"/>
      <c r="D81" s="64"/>
      <c r="E81" s="48" t="e">
        <f t="shared" si="0"/>
        <v>#DIV/0!</v>
      </c>
      <c r="F81" s="8"/>
    </row>
    <row r="82" spans="1:7" x14ac:dyDescent="0.3">
      <c r="A82" s="17">
        <v>7001</v>
      </c>
      <c r="B82" s="42" t="s">
        <v>84</v>
      </c>
      <c r="C82" s="23"/>
      <c r="D82" s="28"/>
      <c r="E82" s="48" t="e">
        <f t="shared" si="0"/>
        <v>#DIV/0!</v>
      </c>
      <c r="F82" s="8"/>
    </row>
    <row r="83" spans="1:7" x14ac:dyDescent="0.3">
      <c r="A83" s="17">
        <v>7004</v>
      </c>
      <c r="B83" s="42" t="s">
        <v>85</v>
      </c>
      <c r="C83" s="23">
        <v>1820000</v>
      </c>
      <c r="D83" s="28">
        <v>1820000</v>
      </c>
      <c r="E83" s="48">
        <f t="shared" si="0"/>
        <v>1</v>
      </c>
      <c r="F83" s="19">
        <f t="shared" ref="F83:F84" si="6">D83/G83</f>
        <v>1</v>
      </c>
      <c r="G83" s="59">
        <v>1820000</v>
      </c>
    </row>
    <row r="84" spans="1:7" ht="66.75" x14ac:dyDescent="0.3">
      <c r="A84" s="17">
        <v>7006</v>
      </c>
      <c r="B84" s="42" t="s">
        <v>162</v>
      </c>
      <c r="C84" s="23"/>
      <c r="D84" s="28"/>
      <c r="E84" s="48"/>
      <c r="F84" s="19">
        <f t="shared" si="6"/>
        <v>0</v>
      </c>
      <c r="G84" s="59">
        <v>849200</v>
      </c>
    </row>
    <row r="85" spans="1:7" x14ac:dyDescent="0.3">
      <c r="A85" s="29">
        <v>7049</v>
      </c>
      <c r="B85" s="42" t="s">
        <v>86</v>
      </c>
      <c r="C85" s="23"/>
      <c r="D85" s="28"/>
      <c r="E85" s="48" t="e">
        <f t="shared" si="0"/>
        <v>#DIV/0!</v>
      </c>
      <c r="F85" s="8"/>
    </row>
    <row r="86" spans="1:7" x14ac:dyDescent="0.3">
      <c r="A86" s="29">
        <v>7049</v>
      </c>
      <c r="B86" s="42" t="s">
        <v>87</v>
      </c>
      <c r="C86" s="23">
        <v>1160000</v>
      </c>
      <c r="D86" s="28">
        <f>200000+960000</f>
        <v>1160000</v>
      </c>
      <c r="E86" s="48">
        <f t="shared" si="0"/>
        <v>1</v>
      </c>
      <c r="F86" s="8"/>
    </row>
    <row r="87" spans="1:7" x14ac:dyDescent="0.3">
      <c r="A87" s="29">
        <v>7049</v>
      </c>
      <c r="B87" s="42" t="s">
        <v>88</v>
      </c>
      <c r="C87" s="23"/>
      <c r="D87" s="23"/>
      <c r="E87" s="48" t="e">
        <f t="shared" si="0"/>
        <v>#DIV/0!</v>
      </c>
      <c r="F87" s="8"/>
    </row>
    <row r="88" spans="1:7" x14ac:dyDescent="0.3">
      <c r="A88" s="29">
        <v>7049</v>
      </c>
      <c r="B88" s="42" t="s">
        <v>89</v>
      </c>
      <c r="C88" s="23">
        <v>101343000</v>
      </c>
      <c r="D88" s="64">
        <f>6000000+1029600+2000000</f>
        <v>9029600</v>
      </c>
      <c r="E88" s="48">
        <f t="shared" si="0"/>
        <v>8.9099395123491507E-2</v>
      </c>
      <c r="F88" s="19">
        <f>D88/G88</f>
        <v>4.5148000000000001</v>
      </c>
      <c r="G88" s="59">
        <v>2000000</v>
      </c>
    </row>
    <row r="89" spans="1:7" ht="21" x14ac:dyDescent="0.3">
      <c r="A89" s="13">
        <v>7750</v>
      </c>
      <c r="B89" s="41" t="s">
        <v>90</v>
      </c>
      <c r="C89" s="25">
        <f>SUM(C90:C91)</f>
        <v>30000000</v>
      </c>
      <c r="D89" s="25">
        <f>SUM(D90:D91)</f>
        <v>0</v>
      </c>
      <c r="E89" s="49">
        <f t="shared" si="0"/>
        <v>0</v>
      </c>
      <c r="F89" s="19"/>
    </row>
    <row r="90" spans="1:7" x14ac:dyDescent="0.3">
      <c r="A90" s="30">
        <v>7764</v>
      </c>
      <c r="B90" s="42" t="s">
        <v>91</v>
      </c>
      <c r="C90" s="23">
        <v>30000000</v>
      </c>
      <c r="D90" s="31"/>
      <c r="E90" s="48">
        <f t="shared" si="0"/>
        <v>0</v>
      </c>
      <c r="F90" s="19"/>
    </row>
    <row r="91" spans="1:7" ht="33.75" x14ac:dyDescent="0.3">
      <c r="A91" s="30">
        <v>7799</v>
      </c>
      <c r="B91" s="42" t="s">
        <v>92</v>
      </c>
      <c r="C91" s="23"/>
      <c r="D91" s="65"/>
      <c r="E91" s="48" t="e">
        <f t="shared" si="0"/>
        <v>#DIV/0!</v>
      </c>
      <c r="F91" s="8"/>
    </row>
    <row r="92" spans="1:7" ht="21" x14ac:dyDescent="0.3">
      <c r="A92" s="26">
        <v>9000</v>
      </c>
      <c r="B92" s="41" t="s">
        <v>93</v>
      </c>
      <c r="C92" s="25">
        <f>C93</f>
        <v>0</v>
      </c>
      <c r="D92" s="25">
        <f>D93</f>
        <v>23000000</v>
      </c>
      <c r="E92" s="49" t="e">
        <f t="shared" ref="E92:E146" si="7">(D92/C92)</f>
        <v>#DIV/0!</v>
      </c>
      <c r="F92" s="8"/>
    </row>
    <row r="93" spans="1:7" x14ac:dyDescent="0.3">
      <c r="A93" s="30">
        <v>9003</v>
      </c>
      <c r="B93" s="27" t="s">
        <v>94</v>
      </c>
      <c r="C93" s="23"/>
      <c r="D93" s="61">
        <v>23000000</v>
      </c>
      <c r="E93" s="48" t="e">
        <f t="shared" si="7"/>
        <v>#DIV/0!</v>
      </c>
      <c r="F93" s="8"/>
    </row>
    <row r="94" spans="1:7" s="35" customFormat="1" ht="34.5" x14ac:dyDescent="0.3">
      <c r="A94" s="32">
        <v>1.2</v>
      </c>
      <c r="B94" s="33" t="s">
        <v>24</v>
      </c>
      <c r="C94" s="34">
        <f>C95+C97+C103+C105+C107+C110+C117+C119</f>
        <v>56457470</v>
      </c>
      <c r="D94" s="34">
        <f>D95+D97+D103+D105+D107+D110+D117+D119</f>
        <v>17912500</v>
      </c>
      <c r="E94" s="51"/>
      <c r="F94" s="32"/>
      <c r="G94" s="57"/>
    </row>
    <row r="95" spans="1:7" ht="21" x14ac:dyDescent="0.3">
      <c r="A95" s="13">
        <v>6100</v>
      </c>
      <c r="B95" s="41" t="s">
        <v>31</v>
      </c>
      <c r="C95" s="25">
        <f>C96</f>
        <v>0</v>
      </c>
      <c r="D95" s="25">
        <f>D96</f>
        <v>0</v>
      </c>
      <c r="E95" s="49" t="e">
        <f t="shared" si="7"/>
        <v>#DIV/0!</v>
      </c>
      <c r="F95" s="8"/>
    </row>
    <row r="96" spans="1:7" x14ac:dyDescent="0.3">
      <c r="A96" s="17">
        <v>6106</v>
      </c>
      <c r="B96" s="42" t="s">
        <v>95</v>
      </c>
      <c r="C96" s="23"/>
      <c r="D96" s="61"/>
      <c r="E96" s="48" t="e">
        <f t="shared" si="7"/>
        <v>#DIV/0!</v>
      </c>
      <c r="F96" s="36"/>
    </row>
    <row r="97" spans="1:7" ht="33.75" x14ac:dyDescent="0.3">
      <c r="A97" s="13">
        <v>6400</v>
      </c>
      <c r="B97" s="66" t="s">
        <v>96</v>
      </c>
      <c r="C97" s="25">
        <f>SUM(C98:C102)</f>
        <v>12276510</v>
      </c>
      <c r="D97" s="25">
        <f>SUM(D98:D102)</f>
        <v>9422500</v>
      </c>
      <c r="E97" s="49">
        <f t="shared" si="7"/>
        <v>0.76752269170961451</v>
      </c>
      <c r="F97" s="8"/>
      <c r="G97" s="59">
        <f>SUM(G98:G102)</f>
        <v>12570000</v>
      </c>
    </row>
    <row r="98" spans="1:7" x14ac:dyDescent="0.3">
      <c r="A98" s="17">
        <v>6449</v>
      </c>
      <c r="B98" s="42" t="s">
        <v>97</v>
      </c>
      <c r="C98" s="23">
        <v>3600000</v>
      </c>
      <c r="D98" s="61">
        <f>3*1200000</f>
        <v>3600000</v>
      </c>
      <c r="E98" s="48">
        <f t="shared" si="7"/>
        <v>1</v>
      </c>
      <c r="F98" s="19">
        <f t="shared" ref="F98:F102" si="8">D98/G98</f>
        <v>1</v>
      </c>
      <c r="G98" s="59">
        <f>1200000*3</f>
        <v>3600000</v>
      </c>
    </row>
    <row r="99" spans="1:7" x14ac:dyDescent="0.3">
      <c r="A99" s="17">
        <v>6449</v>
      </c>
      <c r="B99" s="42" t="s">
        <v>98</v>
      </c>
      <c r="C99" s="23">
        <v>1500000</v>
      </c>
      <c r="D99" s="23">
        <f>500000*3</f>
        <v>1500000</v>
      </c>
      <c r="E99" s="48">
        <f t="shared" si="7"/>
        <v>1</v>
      </c>
      <c r="F99" s="19">
        <f t="shared" si="8"/>
        <v>1</v>
      </c>
      <c r="G99" s="59">
        <f>500000*3</f>
        <v>1500000</v>
      </c>
    </row>
    <row r="100" spans="1:7" x14ac:dyDescent="0.3">
      <c r="A100" s="17">
        <v>6449</v>
      </c>
      <c r="B100" s="42" t="s">
        <v>99</v>
      </c>
      <c r="C100" s="23">
        <v>390000</v>
      </c>
      <c r="D100" s="23">
        <f>0.1*1300000*3</f>
        <v>390000</v>
      </c>
      <c r="E100" s="48">
        <f t="shared" si="7"/>
        <v>1</v>
      </c>
      <c r="F100" s="19">
        <f t="shared" si="8"/>
        <v>1.0743801652892562</v>
      </c>
      <c r="G100" s="59">
        <f>0.1*1210000*3</f>
        <v>363000</v>
      </c>
    </row>
    <row r="101" spans="1:7" x14ac:dyDescent="0.3">
      <c r="A101" s="17">
        <v>6449</v>
      </c>
      <c r="B101" s="42" t="s">
        <v>160</v>
      </c>
      <c r="C101" s="23">
        <v>1815000</v>
      </c>
      <c r="D101" s="23">
        <f>0.5*1300000*2</f>
        <v>1300000</v>
      </c>
      <c r="E101" s="48">
        <f t="shared" si="7"/>
        <v>0.71625344352617082</v>
      </c>
      <c r="F101" s="19">
        <f t="shared" si="8"/>
        <v>0.71625344352617082</v>
      </c>
      <c r="G101" s="59">
        <f>0.5*1210000*3</f>
        <v>1815000</v>
      </c>
    </row>
    <row r="102" spans="1:7" x14ac:dyDescent="0.3">
      <c r="A102" s="17">
        <v>6449</v>
      </c>
      <c r="B102" s="42" t="s">
        <v>100</v>
      </c>
      <c r="C102" s="23">
        <v>4971510</v>
      </c>
      <c r="D102" s="23">
        <f>877500*3</f>
        <v>2632500</v>
      </c>
      <c r="E102" s="48">
        <f t="shared" si="7"/>
        <v>0.52951718894259492</v>
      </c>
      <c r="F102" s="19">
        <f t="shared" si="8"/>
        <v>0.49744897959183676</v>
      </c>
      <c r="G102" s="59">
        <v>5292000</v>
      </c>
    </row>
    <row r="103" spans="1:7" ht="21" x14ac:dyDescent="0.3">
      <c r="A103" s="67" t="s">
        <v>101</v>
      </c>
      <c r="B103" s="41" t="s">
        <v>73</v>
      </c>
      <c r="C103" s="25">
        <f>C104</f>
        <v>8000000</v>
      </c>
      <c r="D103" s="25">
        <f>D104</f>
        <v>8490000</v>
      </c>
      <c r="E103" s="49">
        <f t="shared" si="7"/>
        <v>1.06125</v>
      </c>
      <c r="F103" s="8"/>
    </row>
    <row r="104" spans="1:7" x14ac:dyDescent="0.3">
      <c r="A104" s="17">
        <v>6758</v>
      </c>
      <c r="B104" s="42" t="s">
        <v>102</v>
      </c>
      <c r="C104" s="23">
        <v>8000000</v>
      </c>
      <c r="D104" s="61">
        <v>8490000</v>
      </c>
      <c r="E104" s="48">
        <f t="shared" si="7"/>
        <v>1.06125</v>
      </c>
      <c r="F104" s="8"/>
    </row>
    <row r="105" spans="1:7" ht="21" x14ac:dyDescent="0.3">
      <c r="A105" s="26">
        <v>6900</v>
      </c>
      <c r="B105" s="41" t="s">
        <v>75</v>
      </c>
      <c r="C105" s="25">
        <f>C106</f>
        <v>0</v>
      </c>
      <c r="D105" s="25">
        <f>D106</f>
        <v>0</v>
      </c>
      <c r="E105" s="49" t="e">
        <f t="shared" si="7"/>
        <v>#DIV/0!</v>
      </c>
      <c r="F105" s="8"/>
    </row>
    <row r="106" spans="1:7" ht="33.75" x14ac:dyDescent="0.3">
      <c r="A106" s="17">
        <v>6949</v>
      </c>
      <c r="B106" s="42" t="s">
        <v>81</v>
      </c>
      <c r="C106" s="23"/>
      <c r="D106" s="61"/>
      <c r="E106" s="48" t="e">
        <f t="shared" si="7"/>
        <v>#DIV/0!</v>
      </c>
      <c r="F106" s="8"/>
    </row>
    <row r="107" spans="1:7" ht="21" x14ac:dyDescent="0.3">
      <c r="A107" s="13">
        <v>7000</v>
      </c>
      <c r="B107" s="41" t="s">
        <v>103</v>
      </c>
      <c r="C107" s="25">
        <f>SUM(C108:C109)</f>
        <v>3695000</v>
      </c>
      <c r="D107" s="25">
        <f>SUM(D108:D109)</f>
        <v>0</v>
      </c>
      <c r="E107" s="49">
        <f t="shared" si="7"/>
        <v>0</v>
      </c>
      <c r="F107" s="8"/>
    </row>
    <row r="108" spans="1:7" x14ac:dyDescent="0.3">
      <c r="A108" s="17">
        <v>7004</v>
      </c>
      <c r="B108" s="42" t="s">
        <v>104</v>
      </c>
      <c r="C108" s="23">
        <v>1200000</v>
      </c>
      <c r="D108" s="61"/>
      <c r="E108" s="48">
        <f t="shared" si="7"/>
        <v>0</v>
      </c>
      <c r="F108" s="8"/>
    </row>
    <row r="109" spans="1:7" x14ac:dyDescent="0.3">
      <c r="A109" s="17">
        <v>7049</v>
      </c>
      <c r="B109" s="42" t="s">
        <v>105</v>
      </c>
      <c r="C109" s="23">
        <v>2495000</v>
      </c>
      <c r="D109" s="23"/>
      <c r="E109" s="48">
        <f t="shared" si="7"/>
        <v>0</v>
      </c>
      <c r="F109" s="36"/>
    </row>
    <row r="110" spans="1:7" ht="21" x14ac:dyDescent="0.3">
      <c r="A110" s="13">
        <v>7750</v>
      </c>
      <c r="B110" s="41" t="s">
        <v>90</v>
      </c>
      <c r="C110" s="25">
        <f>SUM(C111:C116)</f>
        <v>19485960</v>
      </c>
      <c r="D110" s="25">
        <f>SUM(D111:D116)</f>
        <v>0</v>
      </c>
      <c r="E110" s="49">
        <f t="shared" si="7"/>
        <v>0</v>
      </c>
      <c r="F110" s="8"/>
    </row>
    <row r="111" spans="1:7" ht="49.5" x14ac:dyDescent="0.3">
      <c r="A111" s="17">
        <v>7757</v>
      </c>
      <c r="B111" s="68" t="s">
        <v>106</v>
      </c>
      <c r="C111" s="23"/>
      <c r="D111" s="69"/>
      <c r="E111" s="48" t="e">
        <f t="shared" si="7"/>
        <v>#DIV/0!</v>
      </c>
      <c r="F111" s="8"/>
    </row>
    <row r="112" spans="1:7" x14ac:dyDescent="0.3">
      <c r="A112" s="17">
        <v>7799</v>
      </c>
      <c r="B112" s="42" t="s">
        <v>107</v>
      </c>
      <c r="C112" s="23"/>
      <c r="D112" s="23"/>
      <c r="E112" s="48" t="e">
        <f t="shared" si="7"/>
        <v>#DIV/0!</v>
      </c>
      <c r="F112" s="8"/>
    </row>
    <row r="113" spans="1:7" x14ac:dyDescent="0.3">
      <c r="A113" s="17">
        <v>7799</v>
      </c>
      <c r="B113" s="42" t="s">
        <v>108</v>
      </c>
      <c r="C113" s="23"/>
      <c r="D113" s="23"/>
      <c r="E113" s="48" t="e">
        <f t="shared" si="7"/>
        <v>#DIV/0!</v>
      </c>
      <c r="F113" s="19">
        <f>D113/G113</f>
        <v>0</v>
      </c>
      <c r="G113" s="59">
        <v>7200000</v>
      </c>
    </row>
    <row r="114" spans="1:7" x14ac:dyDescent="0.3">
      <c r="A114" s="17">
        <v>7799</v>
      </c>
      <c r="B114" s="42" t="s">
        <v>109</v>
      </c>
      <c r="C114" s="23"/>
      <c r="D114" s="23"/>
      <c r="E114" s="48" t="e">
        <f t="shared" si="7"/>
        <v>#DIV/0!</v>
      </c>
      <c r="F114" s="8"/>
    </row>
    <row r="115" spans="1:7" x14ac:dyDescent="0.3">
      <c r="A115" s="17">
        <v>7799</v>
      </c>
      <c r="B115" s="42" t="s">
        <v>110</v>
      </c>
      <c r="C115" s="23"/>
      <c r="D115" s="23"/>
      <c r="E115" s="48" t="e">
        <f t="shared" si="7"/>
        <v>#DIV/0!</v>
      </c>
      <c r="F115" s="8"/>
    </row>
    <row r="116" spans="1:7" x14ac:dyDescent="0.3">
      <c r="A116" s="17">
        <v>7799</v>
      </c>
      <c r="B116" s="42" t="s">
        <v>111</v>
      </c>
      <c r="C116" s="23">
        <v>19485960</v>
      </c>
      <c r="D116" s="23"/>
      <c r="E116" s="48">
        <f t="shared" si="7"/>
        <v>0</v>
      </c>
      <c r="F116" s="8"/>
    </row>
    <row r="117" spans="1:7" s="38" customFormat="1" ht="16.5" x14ac:dyDescent="0.25">
      <c r="A117" s="26">
        <v>9000</v>
      </c>
      <c r="B117" s="41" t="s">
        <v>93</v>
      </c>
      <c r="C117" s="37">
        <f>C118</f>
        <v>0</v>
      </c>
      <c r="D117" s="37">
        <f>D118</f>
        <v>0</v>
      </c>
      <c r="E117" s="49" t="e">
        <f t="shared" si="7"/>
        <v>#DIV/0!</v>
      </c>
      <c r="F117" s="7"/>
      <c r="G117" s="58"/>
    </row>
    <row r="118" spans="1:7" x14ac:dyDescent="0.3">
      <c r="A118" s="30">
        <v>9049</v>
      </c>
      <c r="B118" s="27" t="s">
        <v>90</v>
      </c>
      <c r="C118" s="23"/>
      <c r="D118" s="61"/>
      <c r="E118" s="48" t="e">
        <f t="shared" si="7"/>
        <v>#DIV/0!</v>
      </c>
      <c r="F118" s="8"/>
    </row>
    <row r="119" spans="1:7" ht="21" x14ac:dyDescent="0.3">
      <c r="A119" s="70">
        <v>9050</v>
      </c>
      <c r="B119" s="71" t="s">
        <v>112</v>
      </c>
      <c r="C119" s="25">
        <f>C120</f>
        <v>13000000</v>
      </c>
      <c r="D119" s="25">
        <f>D120</f>
        <v>0</v>
      </c>
      <c r="E119" s="49">
        <f t="shared" si="7"/>
        <v>0</v>
      </c>
      <c r="F119" s="8"/>
    </row>
    <row r="120" spans="1:7" x14ac:dyDescent="0.3">
      <c r="A120" s="17">
        <v>9062</v>
      </c>
      <c r="B120" s="42" t="s">
        <v>78</v>
      </c>
      <c r="C120" s="23">
        <v>13000000</v>
      </c>
      <c r="D120" s="31"/>
      <c r="E120" s="48">
        <f t="shared" si="7"/>
        <v>0</v>
      </c>
      <c r="F120" s="8"/>
    </row>
    <row r="121" spans="1:7" ht="33" hidden="1" x14ac:dyDescent="0.3">
      <c r="A121" s="8">
        <v>4</v>
      </c>
      <c r="B121" s="9" t="s">
        <v>113</v>
      </c>
      <c r="C121" s="8"/>
      <c r="D121" s="8"/>
      <c r="E121" s="52" t="e">
        <f t="shared" si="7"/>
        <v>#DIV/0!</v>
      </c>
      <c r="F121" s="8"/>
    </row>
    <row r="122" spans="1:7" ht="33" hidden="1" x14ac:dyDescent="0.3">
      <c r="A122" s="8">
        <v>4.0999999999999996</v>
      </c>
      <c r="B122" s="9" t="s">
        <v>19</v>
      </c>
      <c r="C122" s="8"/>
      <c r="D122" s="8"/>
      <c r="E122" s="52" t="e">
        <f t="shared" si="7"/>
        <v>#DIV/0!</v>
      </c>
      <c r="F122" s="8"/>
    </row>
    <row r="123" spans="1:7" ht="33" hidden="1" x14ac:dyDescent="0.3">
      <c r="A123" s="8">
        <v>4.2</v>
      </c>
      <c r="B123" s="9" t="s">
        <v>21</v>
      </c>
      <c r="C123" s="8"/>
      <c r="D123" s="8"/>
      <c r="E123" s="52" t="e">
        <f t="shared" si="7"/>
        <v>#DIV/0!</v>
      </c>
      <c r="F123" s="8"/>
    </row>
    <row r="124" spans="1:7" hidden="1" x14ac:dyDescent="0.3">
      <c r="A124" s="8">
        <v>5</v>
      </c>
      <c r="B124" s="9" t="s">
        <v>114</v>
      </c>
      <c r="C124" s="8"/>
      <c r="D124" s="8"/>
      <c r="E124" s="52" t="e">
        <f t="shared" si="7"/>
        <v>#DIV/0!</v>
      </c>
      <c r="F124" s="8"/>
    </row>
    <row r="125" spans="1:7" ht="33" hidden="1" x14ac:dyDescent="0.3">
      <c r="A125" s="8">
        <v>5.0999999999999996</v>
      </c>
      <c r="B125" s="9" t="s">
        <v>19</v>
      </c>
      <c r="C125" s="8"/>
      <c r="D125" s="8"/>
      <c r="E125" s="52" t="e">
        <f t="shared" si="7"/>
        <v>#DIV/0!</v>
      </c>
      <c r="F125" s="8"/>
    </row>
    <row r="126" spans="1:7" ht="33" hidden="1" x14ac:dyDescent="0.3">
      <c r="A126" s="8">
        <v>5.2</v>
      </c>
      <c r="B126" s="9" t="s">
        <v>21</v>
      </c>
      <c r="C126" s="8"/>
      <c r="D126" s="8"/>
      <c r="E126" s="52" t="e">
        <f t="shared" si="7"/>
        <v>#DIV/0!</v>
      </c>
      <c r="F126" s="8"/>
    </row>
    <row r="127" spans="1:7" hidden="1" x14ac:dyDescent="0.3">
      <c r="A127" s="8">
        <v>6</v>
      </c>
      <c r="B127" s="9" t="s">
        <v>115</v>
      </c>
      <c r="C127" s="8"/>
      <c r="D127" s="8"/>
      <c r="E127" s="52" t="e">
        <f t="shared" si="7"/>
        <v>#DIV/0!</v>
      </c>
      <c r="F127" s="8"/>
    </row>
    <row r="128" spans="1:7" ht="33" hidden="1" x14ac:dyDescent="0.3">
      <c r="A128" s="8">
        <v>6.1</v>
      </c>
      <c r="B128" s="9" t="s">
        <v>19</v>
      </c>
      <c r="C128" s="8"/>
      <c r="D128" s="8"/>
      <c r="E128" s="52" t="e">
        <f t="shared" si="7"/>
        <v>#DIV/0!</v>
      </c>
      <c r="F128" s="8"/>
    </row>
    <row r="129" spans="1:6" s="6" customFormat="1" ht="33" hidden="1" x14ac:dyDescent="0.3">
      <c r="A129" s="8">
        <v>6.2</v>
      </c>
      <c r="B129" s="9" t="s">
        <v>21</v>
      </c>
      <c r="C129" s="8"/>
      <c r="D129" s="8"/>
      <c r="E129" s="52" t="e">
        <f t="shared" si="7"/>
        <v>#DIV/0!</v>
      </c>
      <c r="F129" s="8"/>
    </row>
    <row r="130" spans="1:6" s="6" customFormat="1" ht="33" hidden="1" x14ac:dyDescent="0.3">
      <c r="A130" s="8">
        <v>7</v>
      </c>
      <c r="B130" s="9" t="s">
        <v>116</v>
      </c>
      <c r="C130" s="8"/>
      <c r="D130" s="8"/>
      <c r="E130" s="52" t="e">
        <f t="shared" si="7"/>
        <v>#DIV/0!</v>
      </c>
      <c r="F130" s="8"/>
    </row>
    <row r="131" spans="1:6" s="6" customFormat="1" ht="33" hidden="1" x14ac:dyDescent="0.3">
      <c r="A131" s="8">
        <v>7.1</v>
      </c>
      <c r="B131" s="9" t="s">
        <v>19</v>
      </c>
      <c r="C131" s="8"/>
      <c r="D131" s="8"/>
      <c r="E131" s="52" t="e">
        <f t="shared" si="7"/>
        <v>#DIV/0!</v>
      </c>
      <c r="F131" s="8"/>
    </row>
    <row r="132" spans="1:6" s="6" customFormat="1" ht="33" hidden="1" x14ac:dyDescent="0.3">
      <c r="A132" s="8">
        <v>7.2</v>
      </c>
      <c r="B132" s="9" t="s">
        <v>21</v>
      </c>
      <c r="C132" s="8"/>
      <c r="D132" s="8"/>
      <c r="E132" s="52" t="e">
        <f t="shared" si="7"/>
        <v>#DIV/0!</v>
      </c>
      <c r="F132" s="8"/>
    </row>
    <row r="133" spans="1:6" s="6" customFormat="1" ht="33" hidden="1" x14ac:dyDescent="0.3">
      <c r="A133" s="8">
        <v>8</v>
      </c>
      <c r="B133" s="9" t="s">
        <v>117</v>
      </c>
      <c r="C133" s="8"/>
      <c r="D133" s="8"/>
      <c r="E133" s="52" t="e">
        <f t="shared" si="7"/>
        <v>#DIV/0!</v>
      </c>
      <c r="F133" s="8"/>
    </row>
    <row r="134" spans="1:6" s="6" customFormat="1" ht="33" hidden="1" x14ac:dyDescent="0.3">
      <c r="A134" s="8">
        <v>8.1</v>
      </c>
      <c r="B134" s="9" t="s">
        <v>19</v>
      </c>
      <c r="C134" s="8"/>
      <c r="D134" s="8"/>
      <c r="E134" s="52" t="e">
        <f t="shared" si="7"/>
        <v>#DIV/0!</v>
      </c>
      <c r="F134" s="8"/>
    </row>
    <row r="135" spans="1:6" s="6" customFormat="1" ht="33" hidden="1" x14ac:dyDescent="0.3">
      <c r="A135" s="8">
        <v>8.1999999999999993</v>
      </c>
      <c r="B135" s="9" t="s">
        <v>21</v>
      </c>
      <c r="C135" s="8"/>
      <c r="D135" s="8"/>
      <c r="E135" s="52" t="e">
        <f t="shared" si="7"/>
        <v>#DIV/0!</v>
      </c>
      <c r="F135" s="8"/>
    </row>
    <row r="136" spans="1:6" s="6" customFormat="1" ht="33" hidden="1" x14ac:dyDescent="0.3">
      <c r="A136" s="8">
        <v>9</v>
      </c>
      <c r="B136" s="9" t="s">
        <v>118</v>
      </c>
      <c r="C136" s="8"/>
      <c r="D136" s="8"/>
      <c r="E136" s="52" t="e">
        <f t="shared" si="7"/>
        <v>#DIV/0!</v>
      </c>
      <c r="F136" s="8"/>
    </row>
    <row r="137" spans="1:6" s="6" customFormat="1" ht="33" hidden="1" x14ac:dyDescent="0.3">
      <c r="A137" s="8">
        <v>9.1</v>
      </c>
      <c r="B137" s="9" t="s">
        <v>19</v>
      </c>
      <c r="C137" s="8"/>
      <c r="D137" s="8"/>
      <c r="E137" s="52" t="e">
        <f t="shared" si="7"/>
        <v>#DIV/0!</v>
      </c>
      <c r="F137" s="8"/>
    </row>
    <row r="138" spans="1:6" s="6" customFormat="1" ht="33" hidden="1" x14ac:dyDescent="0.3">
      <c r="A138" s="8">
        <v>9.1999999999999993</v>
      </c>
      <c r="B138" s="9" t="s">
        <v>21</v>
      </c>
      <c r="C138" s="8"/>
      <c r="D138" s="8"/>
      <c r="E138" s="52" t="e">
        <f t="shared" si="7"/>
        <v>#DIV/0!</v>
      </c>
      <c r="F138" s="8"/>
    </row>
    <row r="139" spans="1:6" s="6" customFormat="1" ht="33" hidden="1" x14ac:dyDescent="0.3">
      <c r="A139" s="8">
        <v>10</v>
      </c>
      <c r="B139" s="9" t="s">
        <v>119</v>
      </c>
      <c r="C139" s="8"/>
      <c r="D139" s="8"/>
      <c r="E139" s="52" t="e">
        <f t="shared" si="7"/>
        <v>#DIV/0!</v>
      </c>
      <c r="F139" s="8"/>
    </row>
    <row r="140" spans="1:6" s="6" customFormat="1" ht="33" hidden="1" x14ac:dyDescent="0.3">
      <c r="A140" s="8">
        <v>10.1</v>
      </c>
      <c r="B140" s="9" t="s">
        <v>19</v>
      </c>
      <c r="C140" s="8"/>
      <c r="D140" s="8"/>
      <c r="E140" s="52" t="e">
        <f t="shared" si="7"/>
        <v>#DIV/0!</v>
      </c>
      <c r="F140" s="8"/>
    </row>
    <row r="141" spans="1:6" s="6" customFormat="1" ht="33" hidden="1" x14ac:dyDescent="0.3">
      <c r="A141" s="8">
        <v>10.199999999999999</v>
      </c>
      <c r="B141" s="9" t="s">
        <v>21</v>
      </c>
      <c r="C141" s="8"/>
      <c r="D141" s="8"/>
      <c r="E141" s="52" t="e">
        <f t="shared" si="7"/>
        <v>#DIV/0!</v>
      </c>
      <c r="F141" s="8"/>
    </row>
    <row r="142" spans="1:6" s="6" customFormat="1" hidden="1" x14ac:dyDescent="0.3">
      <c r="A142" s="8">
        <v>11</v>
      </c>
      <c r="B142" s="9" t="s">
        <v>120</v>
      </c>
      <c r="C142" s="8"/>
      <c r="D142" s="8"/>
      <c r="E142" s="52" t="e">
        <f t="shared" si="7"/>
        <v>#DIV/0!</v>
      </c>
      <c r="F142" s="8"/>
    </row>
    <row r="143" spans="1:6" s="6" customFormat="1" ht="33" hidden="1" x14ac:dyDescent="0.3">
      <c r="A143" s="8">
        <v>1</v>
      </c>
      <c r="B143" s="9" t="s">
        <v>121</v>
      </c>
      <c r="C143" s="8"/>
      <c r="D143" s="8"/>
      <c r="E143" s="52" t="e">
        <f t="shared" si="7"/>
        <v>#DIV/0!</v>
      </c>
      <c r="F143" s="8"/>
    </row>
    <row r="144" spans="1:6" s="6" customFormat="1" ht="33" hidden="1" x14ac:dyDescent="0.3">
      <c r="A144" s="8"/>
      <c r="B144" s="39" t="s">
        <v>122</v>
      </c>
      <c r="C144" s="8"/>
      <c r="D144" s="8"/>
      <c r="E144" s="52" t="e">
        <f t="shared" si="7"/>
        <v>#DIV/0!</v>
      </c>
      <c r="F144" s="8"/>
    </row>
    <row r="145" spans="1:6" s="6" customFormat="1" hidden="1" x14ac:dyDescent="0.3">
      <c r="A145" s="8">
        <v>2</v>
      </c>
      <c r="B145" s="9" t="s">
        <v>120</v>
      </c>
      <c r="C145" s="8"/>
      <c r="D145" s="8"/>
      <c r="E145" s="52" t="e">
        <f t="shared" si="7"/>
        <v>#DIV/0!</v>
      </c>
      <c r="F145" s="8"/>
    </row>
    <row r="146" spans="1:6" s="6" customFormat="1" ht="33" hidden="1" x14ac:dyDescent="0.3">
      <c r="A146" s="8"/>
      <c r="B146" s="39" t="s">
        <v>123</v>
      </c>
      <c r="C146" s="8"/>
      <c r="D146" s="8"/>
      <c r="E146" s="52" t="e">
        <f t="shared" si="7"/>
        <v>#DIV/0!</v>
      </c>
      <c r="F146" s="8"/>
    </row>
    <row r="147" spans="1:6" s="6" customFormat="1" x14ac:dyDescent="0.3">
      <c r="A147" s="40"/>
      <c r="B147" s="44"/>
      <c r="C147" s="24"/>
      <c r="D147" s="24"/>
      <c r="E147" s="53"/>
      <c r="F147" s="24"/>
    </row>
    <row r="148" spans="1:6" s="6" customFormat="1" x14ac:dyDescent="0.3">
      <c r="A148" s="77"/>
      <c r="B148" s="44"/>
      <c r="C148" s="24"/>
      <c r="D148" s="78" t="s">
        <v>124</v>
      </c>
      <c r="E148" s="78"/>
      <c r="F148" s="78"/>
    </row>
    <row r="149" spans="1:6" s="6" customFormat="1" x14ac:dyDescent="0.3">
      <c r="A149" s="77"/>
      <c r="B149" s="44"/>
      <c r="C149" s="24"/>
      <c r="D149" s="79" t="s">
        <v>125</v>
      </c>
      <c r="E149" s="79"/>
      <c r="F149" s="79"/>
    </row>
    <row r="153" spans="1:6" s="6" customFormat="1" x14ac:dyDescent="0.3">
      <c r="B153" s="45"/>
      <c r="D153" s="75"/>
      <c r="E153" s="75"/>
      <c r="F153" s="75"/>
    </row>
  </sheetData>
  <mergeCells count="15">
    <mergeCell ref="A6:F6"/>
    <mergeCell ref="A1:F1"/>
    <mergeCell ref="A2:F2"/>
    <mergeCell ref="A3:F3"/>
    <mergeCell ref="A4:F4"/>
    <mergeCell ref="A5:F5"/>
    <mergeCell ref="D153:F153"/>
    <mergeCell ref="A7:A8"/>
    <mergeCell ref="B7:B8"/>
    <mergeCell ref="C7:C8"/>
    <mergeCell ref="D7:D8"/>
    <mergeCell ref="E7:F7"/>
    <mergeCell ref="A148:A149"/>
    <mergeCell ref="D148:F148"/>
    <mergeCell ref="D149:F149"/>
  </mergeCells>
  <pageMargins left="0.3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C14" sqref="C14"/>
    </sheetView>
  </sheetViews>
  <sheetFormatPr defaultRowHeight="15" x14ac:dyDescent="0.25"/>
  <cols>
    <col min="2" max="2" width="29.5703125" customWidth="1"/>
    <col min="3" max="3" width="15.85546875" customWidth="1"/>
    <col min="4" max="4" width="16.140625" customWidth="1"/>
    <col min="5" max="5" width="14.28515625" customWidth="1"/>
    <col min="6" max="6" width="14.42578125" customWidth="1"/>
    <col min="7" max="7" width="14.140625" customWidth="1"/>
    <col min="258" max="258" width="29.5703125" customWidth="1"/>
    <col min="259" max="259" width="15.85546875" customWidth="1"/>
    <col min="260" max="260" width="16.140625" customWidth="1"/>
    <col min="261" max="261" width="14.28515625" customWidth="1"/>
    <col min="262" max="262" width="14.42578125" customWidth="1"/>
    <col min="263" max="263" width="14.140625" customWidth="1"/>
    <col min="514" max="514" width="29.5703125" customWidth="1"/>
    <col min="515" max="515" width="15.85546875" customWidth="1"/>
    <col min="516" max="516" width="16.140625" customWidth="1"/>
    <col min="517" max="517" width="14.28515625" customWidth="1"/>
    <col min="518" max="518" width="14.42578125" customWidth="1"/>
    <col min="519" max="519" width="14.140625" customWidth="1"/>
    <col min="770" max="770" width="29.5703125" customWidth="1"/>
    <col min="771" max="771" width="15.85546875" customWidth="1"/>
    <col min="772" max="772" width="16.140625" customWidth="1"/>
    <col min="773" max="773" width="14.28515625" customWidth="1"/>
    <col min="774" max="774" width="14.42578125" customWidth="1"/>
    <col min="775" max="775" width="14.140625" customWidth="1"/>
    <col min="1026" max="1026" width="29.5703125" customWidth="1"/>
    <col min="1027" max="1027" width="15.85546875" customWidth="1"/>
    <col min="1028" max="1028" width="16.140625" customWidth="1"/>
    <col min="1029" max="1029" width="14.28515625" customWidth="1"/>
    <col min="1030" max="1030" width="14.42578125" customWidth="1"/>
    <col min="1031" max="1031" width="14.140625" customWidth="1"/>
    <col min="1282" max="1282" width="29.5703125" customWidth="1"/>
    <col min="1283" max="1283" width="15.85546875" customWidth="1"/>
    <col min="1284" max="1284" width="16.140625" customWidth="1"/>
    <col min="1285" max="1285" width="14.28515625" customWidth="1"/>
    <col min="1286" max="1286" width="14.42578125" customWidth="1"/>
    <col min="1287" max="1287" width="14.140625" customWidth="1"/>
    <col min="1538" max="1538" width="29.5703125" customWidth="1"/>
    <col min="1539" max="1539" width="15.85546875" customWidth="1"/>
    <col min="1540" max="1540" width="16.140625" customWidth="1"/>
    <col min="1541" max="1541" width="14.28515625" customWidth="1"/>
    <col min="1542" max="1542" width="14.42578125" customWidth="1"/>
    <col min="1543" max="1543" width="14.140625" customWidth="1"/>
    <col min="1794" max="1794" width="29.5703125" customWidth="1"/>
    <col min="1795" max="1795" width="15.85546875" customWidth="1"/>
    <col min="1796" max="1796" width="16.140625" customWidth="1"/>
    <col min="1797" max="1797" width="14.28515625" customWidth="1"/>
    <col min="1798" max="1798" width="14.42578125" customWidth="1"/>
    <col min="1799" max="1799" width="14.140625" customWidth="1"/>
    <col min="2050" max="2050" width="29.5703125" customWidth="1"/>
    <col min="2051" max="2051" width="15.85546875" customWidth="1"/>
    <col min="2052" max="2052" width="16.140625" customWidth="1"/>
    <col min="2053" max="2053" width="14.28515625" customWidth="1"/>
    <col min="2054" max="2054" width="14.42578125" customWidth="1"/>
    <col min="2055" max="2055" width="14.140625" customWidth="1"/>
    <col min="2306" max="2306" width="29.5703125" customWidth="1"/>
    <col min="2307" max="2307" width="15.85546875" customWidth="1"/>
    <col min="2308" max="2308" width="16.140625" customWidth="1"/>
    <col min="2309" max="2309" width="14.28515625" customWidth="1"/>
    <col min="2310" max="2310" width="14.42578125" customWidth="1"/>
    <col min="2311" max="2311" width="14.140625" customWidth="1"/>
    <col min="2562" max="2562" width="29.5703125" customWidth="1"/>
    <col min="2563" max="2563" width="15.85546875" customWidth="1"/>
    <col min="2564" max="2564" width="16.140625" customWidth="1"/>
    <col min="2565" max="2565" width="14.28515625" customWidth="1"/>
    <col min="2566" max="2566" width="14.42578125" customWidth="1"/>
    <col min="2567" max="2567" width="14.140625" customWidth="1"/>
    <col min="2818" max="2818" width="29.5703125" customWidth="1"/>
    <col min="2819" max="2819" width="15.85546875" customWidth="1"/>
    <col min="2820" max="2820" width="16.140625" customWidth="1"/>
    <col min="2821" max="2821" width="14.28515625" customWidth="1"/>
    <col min="2822" max="2822" width="14.42578125" customWidth="1"/>
    <col min="2823" max="2823" width="14.140625" customWidth="1"/>
    <col min="3074" max="3074" width="29.5703125" customWidth="1"/>
    <col min="3075" max="3075" width="15.85546875" customWidth="1"/>
    <col min="3076" max="3076" width="16.140625" customWidth="1"/>
    <col min="3077" max="3077" width="14.28515625" customWidth="1"/>
    <col min="3078" max="3078" width="14.42578125" customWidth="1"/>
    <col min="3079" max="3079" width="14.140625" customWidth="1"/>
    <col min="3330" max="3330" width="29.5703125" customWidth="1"/>
    <col min="3331" max="3331" width="15.85546875" customWidth="1"/>
    <col min="3332" max="3332" width="16.140625" customWidth="1"/>
    <col min="3333" max="3333" width="14.28515625" customWidth="1"/>
    <col min="3334" max="3334" width="14.42578125" customWidth="1"/>
    <col min="3335" max="3335" width="14.140625" customWidth="1"/>
    <col min="3586" max="3586" width="29.5703125" customWidth="1"/>
    <col min="3587" max="3587" width="15.85546875" customWidth="1"/>
    <col min="3588" max="3588" width="16.140625" customWidth="1"/>
    <col min="3589" max="3589" width="14.28515625" customWidth="1"/>
    <col min="3590" max="3590" width="14.42578125" customWidth="1"/>
    <col min="3591" max="3591" width="14.140625" customWidth="1"/>
    <col min="3842" max="3842" width="29.5703125" customWidth="1"/>
    <col min="3843" max="3843" width="15.85546875" customWidth="1"/>
    <col min="3844" max="3844" width="16.140625" customWidth="1"/>
    <col min="3845" max="3845" width="14.28515625" customWidth="1"/>
    <col min="3846" max="3846" width="14.42578125" customWidth="1"/>
    <col min="3847" max="3847" width="14.140625" customWidth="1"/>
    <col min="4098" max="4098" width="29.5703125" customWidth="1"/>
    <col min="4099" max="4099" width="15.85546875" customWidth="1"/>
    <col min="4100" max="4100" width="16.140625" customWidth="1"/>
    <col min="4101" max="4101" width="14.28515625" customWidth="1"/>
    <col min="4102" max="4102" width="14.42578125" customWidth="1"/>
    <col min="4103" max="4103" width="14.140625" customWidth="1"/>
    <col min="4354" max="4354" width="29.5703125" customWidth="1"/>
    <col min="4355" max="4355" width="15.85546875" customWidth="1"/>
    <col min="4356" max="4356" width="16.140625" customWidth="1"/>
    <col min="4357" max="4357" width="14.28515625" customWidth="1"/>
    <col min="4358" max="4358" width="14.42578125" customWidth="1"/>
    <col min="4359" max="4359" width="14.140625" customWidth="1"/>
    <col min="4610" max="4610" width="29.5703125" customWidth="1"/>
    <col min="4611" max="4611" width="15.85546875" customWidth="1"/>
    <col min="4612" max="4612" width="16.140625" customWidth="1"/>
    <col min="4613" max="4613" width="14.28515625" customWidth="1"/>
    <col min="4614" max="4614" width="14.42578125" customWidth="1"/>
    <col min="4615" max="4615" width="14.140625" customWidth="1"/>
    <col min="4866" max="4866" width="29.5703125" customWidth="1"/>
    <col min="4867" max="4867" width="15.85546875" customWidth="1"/>
    <col min="4868" max="4868" width="16.140625" customWidth="1"/>
    <col min="4869" max="4869" width="14.28515625" customWidth="1"/>
    <col min="4870" max="4870" width="14.42578125" customWidth="1"/>
    <col min="4871" max="4871" width="14.140625" customWidth="1"/>
    <col min="5122" max="5122" width="29.5703125" customWidth="1"/>
    <col min="5123" max="5123" width="15.85546875" customWidth="1"/>
    <col min="5124" max="5124" width="16.140625" customWidth="1"/>
    <col min="5125" max="5125" width="14.28515625" customWidth="1"/>
    <col min="5126" max="5126" width="14.42578125" customWidth="1"/>
    <col min="5127" max="5127" width="14.140625" customWidth="1"/>
    <col min="5378" max="5378" width="29.5703125" customWidth="1"/>
    <col min="5379" max="5379" width="15.85546875" customWidth="1"/>
    <col min="5380" max="5380" width="16.140625" customWidth="1"/>
    <col min="5381" max="5381" width="14.28515625" customWidth="1"/>
    <col min="5382" max="5382" width="14.42578125" customWidth="1"/>
    <col min="5383" max="5383" width="14.140625" customWidth="1"/>
    <col min="5634" max="5634" width="29.5703125" customWidth="1"/>
    <col min="5635" max="5635" width="15.85546875" customWidth="1"/>
    <col min="5636" max="5636" width="16.140625" customWidth="1"/>
    <col min="5637" max="5637" width="14.28515625" customWidth="1"/>
    <col min="5638" max="5638" width="14.42578125" customWidth="1"/>
    <col min="5639" max="5639" width="14.140625" customWidth="1"/>
    <col min="5890" max="5890" width="29.5703125" customWidth="1"/>
    <col min="5891" max="5891" width="15.85546875" customWidth="1"/>
    <col min="5892" max="5892" width="16.140625" customWidth="1"/>
    <col min="5893" max="5893" width="14.28515625" customWidth="1"/>
    <col min="5894" max="5894" width="14.42578125" customWidth="1"/>
    <col min="5895" max="5895" width="14.140625" customWidth="1"/>
    <col min="6146" max="6146" width="29.5703125" customWidth="1"/>
    <col min="6147" max="6147" width="15.85546875" customWidth="1"/>
    <col min="6148" max="6148" width="16.140625" customWidth="1"/>
    <col min="6149" max="6149" width="14.28515625" customWidth="1"/>
    <col min="6150" max="6150" width="14.42578125" customWidth="1"/>
    <col min="6151" max="6151" width="14.140625" customWidth="1"/>
    <col min="6402" max="6402" width="29.5703125" customWidth="1"/>
    <col min="6403" max="6403" width="15.85546875" customWidth="1"/>
    <col min="6404" max="6404" width="16.140625" customWidth="1"/>
    <col min="6405" max="6405" width="14.28515625" customWidth="1"/>
    <col min="6406" max="6406" width="14.42578125" customWidth="1"/>
    <col min="6407" max="6407" width="14.140625" customWidth="1"/>
    <col min="6658" max="6658" width="29.5703125" customWidth="1"/>
    <col min="6659" max="6659" width="15.85546875" customWidth="1"/>
    <col min="6660" max="6660" width="16.140625" customWidth="1"/>
    <col min="6661" max="6661" width="14.28515625" customWidth="1"/>
    <col min="6662" max="6662" width="14.42578125" customWidth="1"/>
    <col min="6663" max="6663" width="14.140625" customWidth="1"/>
    <col min="6914" max="6914" width="29.5703125" customWidth="1"/>
    <col min="6915" max="6915" width="15.85546875" customWidth="1"/>
    <col min="6916" max="6916" width="16.140625" customWidth="1"/>
    <col min="6917" max="6917" width="14.28515625" customWidth="1"/>
    <col min="6918" max="6918" width="14.42578125" customWidth="1"/>
    <col min="6919" max="6919" width="14.140625" customWidth="1"/>
    <col min="7170" max="7170" width="29.5703125" customWidth="1"/>
    <col min="7171" max="7171" width="15.85546875" customWidth="1"/>
    <col min="7172" max="7172" width="16.140625" customWidth="1"/>
    <col min="7173" max="7173" width="14.28515625" customWidth="1"/>
    <col min="7174" max="7174" width="14.42578125" customWidth="1"/>
    <col min="7175" max="7175" width="14.140625" customWidth="1"/>
    <col min="7426" max="7426" width="29.5703125" customWidth="1"/>
    <col min="7427" max="7427" width="15.85546875" customWidth="1"/>
    <col min="7428" max="7428" width="16.140625" customWidth="1"/>
    <col min="7429" max="7429" width="14.28515625" customWidth="1"/>
    <col min="7430" max="7430" width="14.42578125" customWidth="1"/>
    <col min="7431" max="7431" width="14.140625" customWidth="1"/>
    <col min="7682" max="7682" width="29.5703125" customWidth="1"/>
    <col min="7683" max="7683" width="15.85546875" customWidth="1"/>
    <col min="7684" max="7684" width="16.140625" customWidth="1"/>
    <col min="7685" max="7685" width="14.28515625" customWidth="1"/>
    <col min="7686" max="7686" width="14.42578125" customWidth="1"/>
    <col min="7687" max="7687" width="14.140625" customWidth="1"/>
    <col min="7938" max="7938" width="29.5703125" customWidth="1"/>
    <col min="7939" max="7939" width="15.85546875" customWidth="1"/>
    <col min="7940" max="7940" width="16.140625" customWidth="1"/>
    <col min="7941" max="7941" width="14.28515625" customWidth="1"/>
    <col min="7942" max="7942" width="14.42578125" customWidth="1"/>
    <col min="7943" max="7943" width="14.140625" customWidth="1"/>
    <col min="8194" max="8194" width="29.5703125" customWidth="1"/>
    <col min="8195" max="8195" width="15.85546875" customWidth="1"/>
    <col min="8196" max="8196" width="16.140625" customWidth="1"/>
    <col min="8197" max="8197" width="14.28515625" customWidth="1"/>
    <col min="8198" max="8198" width="14.42578125" customWidth="1"/>
    <col min="8199" max="8199" width="14.140625" customWidth="1"/>
    <col min="8450" max="8450" width="29.5703125" customWidth="1"/>
    <col min="8451" max="8451" width="15.85546875" customWidth="1"/>
    <col min="8452" max="8452" width="16.140625" customWidth="1"/>
    <col min="8453" max="8453" width="14.28515625" customWidth="1"/>
    <col min="8454" max="8454" width="14.42578125" customWidth="1"/>
    <col min="8455" max="8455" width="14.140625" customWidth="1"/>
    <col min="8706" max="8706" width="29.5703125" customWidth="1"/>
    <col min="8707" max="8707" width="15.85546875" customWidth="1"/>
    <col min="8708" max="8708" width="16.140625" customWidth="1"/>
    <col min="8709" max="8709" width="14.28515625" customWidth="1"/>
    <col min="8710" max="8710" width="14.42578125" customWidth="1"/>
    <col min="8711" max="8711" width="14.140625" customWidth="1"/>
    <col min="8962" max="8962" width="29.5703125" customWidth="1"/>
    <col min="8963" max="8963" width="15.85546875" customWidth="1"/>
    <col min="8964" max="8964" width="16.140625" customWidth="1"/>
    <col min="8965" max="8965" width="14.28515625" customWidth="1"/>
    <col min="8966" max="8966" width="14.42578125" customWidth="1"/>
    <col min="8967" max="8967" width="14.140625" customWidth="1"/>
    <col min="9218" max="9218" width="29.5703125" customWidth="1"/>
    <col min="9219" max="9219" width="15.85546875" customWidth="1"/>
    <col min="9220" max="9220" width="16.140625" customWidth="1"/>
    <col min="9221" max="9221" width="14.28515625" customWidth="1"/>
    <col min="9222" max="9222" width="14.42578125" customWidth="1"/>
    <col min="9223" max="9223" width="14.140625" customWidth="1"/>
    <col min="9474" max="9474" width="29.5703125" customWidth="1"/>
    <col min="9475" max="9475" width="15.85546875" customWidth="1"/>
    <col min="9476" max="9476" width="16.140625" customWidth="1"/>
    <col min="9477" max="9477" width="14.28515625" customWidth="1"/>
    <col min="9478" max="9478" width="14.42578125" customWidth="1"/>
    <col min="9479" max="9479" width="14.140625" customWidth="1"/>
    <col min="9730" max="9730" width="29.5703125" customWidth="1"/>
    <col min="9731" max="9731" width="15.85546875" customWidth="1"/>
    <col min="9732" max="9732" width="16.140625" customWidth="1"/>
    <col min="9733" max="9733" width="14.28515625" customWidth="1"/>
    <col min="9734" max="9734" width="14.42578125" customWidth="1"/>
    <col min="9735" max="9735" width="14.140625" customWidth="1"/>
    <col min="9986" max="9986" width="29.5703125" customWidth="1"/>
    <col min="9987" max="9987" width="15.85546875" customWidth="1"/>
    <col min="9988" max="9988" width="16.140625" customWidth="1"/>
    <col min="9989" max="9989" width="14.28515625" customWidth="1"/>
    <col min="9990" max="9990" width="14.42578125" customWidth="1"/>
    <col min="9991" max="9991" width="14.140625" customWidth="1"/>
    <col min="10242" max="10242" width="29.5703125" customWidth="1"/>
    <col min="10243" max="10243" width="15.85546875" customWidth="1"/>
    <col min="10244" max="10244" width="16.140625" customWidth="1"/>
    <col min="10245" max="10245" width="14.28515625" customWidth="1"/>
    <col min="10246" max="10246" width="14.42578125" customWidth="1"/>
    <col min="10247" max="10247" width="14.140625" customWidth="1"/>
    <col min="10498" max="10498" width="29.5703125" customWidth="1"/>
    <col min="10499" max="10499" width="15.85546875" customWidth="1"/>
    <col min="10500" max="10500" width="16.140625" customWidth="1"/>
    <col min="10501" max="10501" width="14.28515625" customWidth="1"/>
    <col min="10502" max="10502" width="14.42578125" customWidth="1"/>
    <col min="10503" max="10503" width="14.140625" customWidth="1"/>
    <col min="10754" max="10754" width="29.5703125" customWidth="1"/>
    <col min="10755" max="10755" width="15.85546875" customWidth="1"/>
    <col min="10756" max="10756" width="16.140625" customWidth="1"/>
    <col min="10757" max="10757" width="14.28515625" customWidth="1"/>
    <col min="10758" max="10758" width="14.42578125" customWidth="1"/>
    <col min="10759" max="10759" width="14.140625" customWidth="1"/>
    <col min="11010" max="11010" width="29.5703125" customWidth="1"/>
    <col min="11011" max="11011" width="15.85546875" customWidth="1"/>
    <col min="11012" max="11012" width="16.140625" customWidth="1"/>
    <col min="11013" max="11013" width="14.28515625" customWidth="1"/>
    <col min="11014" max="11014" width="14.42578125" customWidth="1"/>
    <col min="11015" max="11015" width="14.140625" customWidth="1"/>
    <col min="11266" max="11266" width="29.5703125" customWidth="1"/>
    <col min="11267" max="11267" width="15.85546875" customWidth="1"/>
    <col min="11268" max="11268" width="16.140625" customWidth="1"/>
    <col min="11269" max="11269" width="14.28515625" customWidth="1"/>
    <col min="11270" max="11270" width="14.42578125" customWidth="1"/>
    <col min="11271" max="11271" width="14.140625" customWidth="1"/>
    <col min="11522" max="11522" width="29.5703125" customWidth="1"/>
    <col min="11523" max="11523" width="15.85546875" customWidth="1"/>
    <col min="11524" max="11524" width="16.140625" customWidth="1"/>
    <col min="11525" max="11525" width="14.28515625" customWidth="1"/>
    <col min="11526" max="11526" width="14.42578125" customWidth="1"/>
    <col min="11527" max="11527" width="14.140625" customWidth="1"/>
    <col min="11778" max="11778" width="29.5703125" customWidth="1"/>
    <col min="11779" max="11779" width="15.85546875" customWidth="1"/>
    <col min="11780" max="11780" width="16.140625" customWidth="1"/>
    <col min="11781" max="11781" width="14.28515625" customWidth="1"/>
    <col min="11782" max="11782" width="14.42578125" customWidth="1"/>
    <col min="11783" max="11783" width="14.140625" customWidth="1"/>
    <col min="12034" max="12034" width="29.5703125" customWidth="1"/>
    <col min="12035" max="12035" width="15.85546875" customWidth="1"/>
    <col min="12036" max="12036" width="16.140625" customWidth="1"/>
    <col min="12037" max="12037" width="14.28515625" customWidth="1"/>
    <col min="12038" max="12038" width="14.42578125" customWidth="1"/>
    <col min="12039" max="12039" width="14.140625" customWidth="1"/>
    <col min="12290" max="12290" width="29.5703125" customWidth="1"/>
    <col min="12291" max="12291" width="15.85546875" customWidth="1"/>
    <col min="12292" max="12292" width="16.140625" customWidth="1"/>
    <col min="12293" max="12293" width="14.28515625" customWidth="1"/>
    <col min="12294" max="12294" width="14.42578125" customWidth="1"/>
    <col min="12295" max="12295" width="14.140625" customWidth="1"/>
    <col min="12546" max="12546" width="29.5703125" customWidth="1"/>
    <col min="12547" max="12547" width="15.85546875" customWidth="1"/>
    <col min="12548" max="12548" width="16.140625" customWidth="1"/>
    <col min="12549" max="12549" width="14.28515625" customWidth="1"/>
    <col min="12550" max="12550" width="14.42578125" customWidth="1"/>
    <col min="12551" max="12551" width="14.140625" customWidth="1"/>
    <col min="12802" max="12802" width="29.5703125" customWidth="1"/>
    <col min="12803" max="12803" width="15.85546875" customWidth="1"/>
    <col min="12804" max="12804" width="16.140625" customWidth="1"/>
    <col min="12805" max="12805" width="14.28515625" customWidth="1"/>
    <col min="12806" max="12806" width="14.42578125" customWidth="1"/>
    <col min="12807" max="12807" width="14.140625" customWidth="1"/>
    <col min="13058" max="13058" width="29.5703125" customWidth="1"/>
    <col min="13059" max="13059" width="15.85546875" customWidth="1"/>
    <col min="13060" max="13060" width="16.140625" customWidth="1"/>
    <col min="13061" max="13061" width="14.28515625" customWidth="1"/>
    <col min="13062" max="13062" width="14.42578125" customWidth="1"/>
    <col min="13063" max="13063" width="14.140625" customWidth="1"/>
    <col min="13314" max="13314" width="29.5703125" customWidth="1"/>
    <col min="13315" max="13315" width="15.85546875" customWidth="1"/>
    <col min="13316" max="13316" width="16.140625" customWidth="1"/>
    <col min="13317" max="13317" width="14.28515625" customWidth="1"/>
    <col min="13318" max="13318" width="14.42578125" customWidth="1"/>
    <col min="13319" max="13319" width="14.140625" customWidth="1"/>
    <col min="13570" max="13570" width="29.5703125" customWidth="1"/>
    <col min="13571" max="13571" width="15.85546875" customWidth="1"/>
    <col min="13572" max="13572" width="16.140625" customWidth="1"/>
    <col min="13573" max="13573" width="14.28515625" customWidth="1"/>
    <col min="13574" max="13574" width="14.42578125" customWidth="1"/>
    <col min="13575" max="13575" width="14.140625" customWidth="1"/>
    <col min="13826" max="13826" width="29.5703125" customWidth="1"/>
    <col min="13827" max="13827" width="15.85546875" customWidth="1"/>
    <col min="13828" max="13828" width="16.140625" customWidth="1"/>
    <col min="13829" max="13829" width="14.28515625" customWidth="1"/>
    <col min="13830" max="13830" width="14.42578125" customWidth="1"/>
    <col min="13831" max="13831" width="14.140625" customWidth="1"/>
    <col min="14082" max="14082" width="29.5703125" customWidth="1"/>
    <col min="14083" max="14083" width="15.85546875" customWidth="1"/>
    <col min="14084" max="14084" width="16.140625" customWidth="1"/>
    <col min="14085" max="14085" width="14.28515625" customWidth="1"/>
    <col min="14086" max="14086" width="14.42578125" customWidth="1"/>
    <col min="14087" max="14087" width="14.140625" customWidth="1"/>
    <col min="14338" max="14338" width="29.5703125" customWidth="1"/>
    <col min="14339" max="14339" width="15.85546875" customWidth="1"/>
    <col min="14340" max="14340" width="16.140625" customWidth="1"/>
    <col min="14341" max="14341" width="14.28515625" customWidth="1"/>
    <col min="14342" max="14342" width="14.42578125" customWidth="1"/>
    <col min="14343" max="14343" width="14.140625" customWidth="1"/>
    <col min="14594" max="14594" width="29.5703125" customWidth="1"/>
    <col min="14595" max="14595" width="15.85546875" customWidth="1"/>
    <col min="14596" max="14596" width="16.140625" customWidth="1"/>
    <col min="14597" max="14597" width="14.28515625" customWidth="1"/>
    <col min="14598" max="14598" width="14.42578125" customWidth="1"/>
    <col min="14599" max="14599" width="14.140625" customWidth="1"/>
    <col min="14850" max="14850" width="29.5703125" customWidth="1"/>
    <col min="14851" max="14851" width="15.85546875" customWidth="1"/>
    <col min="14852" max="14852" width="16.140625" customWidth="1"/>
    <col min="14853" max="14853" width="14.28515625" customWidth="1"/>
    <col min="14854" max="14854" width="14.42578125" customWidth="1"/>
    <col min="14855" max="14855" width="14.140625" customWidth="1"/>
    <col min="15106" max="15106" width="29.5703125" customWidth="1"/>
    <col min="15107" max="15107" width="15.85546875" customWidth="1"/>
    <col min="15108" max="15108" width="16.140625" customWidth="1"/>
    <col min="15109" max="15109" width="14.28515625" customWidth="1"/>
    <col min="15110" max="15110" width="14.42578125" customWidth="1"/>
    <col min="15111" max="15111" width="14.140625" customWidth="1"/>
    <col min="15362" max="15362" width="29.5703125" customWidth="1"/>
    <col min="15363" max="15363" width="15.85546875" customWidth="1"/>
    <col min="15364" max="15364" width="16.140625" customWidth="1"/>
    <col min="15365" max="15365" width="14.28515625" customWidth="1"/>
    <col min="15366" max="15366" width="14.42578125" customWidth="1"/>
    <col min="15367" max="15367" width="14.140625" customWidth="1"/>
    <col min="15618" max="15618" width="29.5703125" customWidth="1"/>
    <col min="15619" max="15619" width="15.85546875" customWidth="1"/>
    <col min="15620" max="15620" width="16.140625" customWidth="1"/>
    <col min="15621" max="15621" width="14.28515625" customWidth="1"/>
    <col min="15622" max="15622" width="14.42578125" customWidth="1"/>
    <col min="15623" max="15623" width="14.140625" customWidth="1"/>
    <col min="15874" max="15874" width="29.5703125" customWidth="1"/>
    <col min="15875" max="15875" width="15.85546875" customWidth="1"/>
    <col min="15876" max="15876" width="16.140625" customWidth="1"/>
    <col min="15877" max="15877" width="14.28515625" customWidth="1"/>
    <col min="15878" max="15878" width="14.42578125" customWidth="1"/>
    <col min="15879" max="15879" width="14.140625" customWidth="1"/>
    <col min="16130" max="16130" width="29.5703125" customWidth="1"/>
    <col min="16131" max="16131" width="15.85546875" customWidth="1"/>
    <col min="16132" max="16132" width="16.140625" customWidth="1"/>
    <col min="16133" max="16133" width="14.28515625" customWidth="1"/>
    <col min="16134" max="16134" width="14.42578125" customWidth="1"/>
    <col min="16135" max="16135" width="14.140625" customWidth="1"/>
  </cols>
  <sheetData>
    <row r="1" spans="1:7" ht="15.75" x14ac:dyDescent="0.25">
      <c r="A1" s="88" t="s">
        <v>128</v>
      </c>
      <c r="B1" s="88"/>
      <c r="C1" s="88"/>
      <c r="D1" s="88"/>
      <c r="E1" s="88"/>
      <c r="F1" s="88"/>
      <c r="G1" s="88"/>
    </row>
    <row r="2" spans="1:7" ht="18.75" x14ac:dyDescent="0.25">
      <c r="A2" s="89" t="s">
        <v>163</v>
      </c>
      <c r="B2" s="89"/>
      <c r="C2" s="89"/>
      <c r="D2" s="89"/>
      <c r="E2" s="89"/>
      <c r="F2" s="89"/>
      <c r="G2" s="89"/>
    </row>
    <row r="3" spans="1:7" ht="18.75" x14ac:dyDescent="0.25">
      <c r="A3" s="89" t="s">
        <v>127</v>
      </c>
      <c r="B3" s="89"/>
      <c r="C3" s="89"/>
      <c r="D3" s="89"/>
      <c r="E3" s="89"/>
      <c r="F3" s="89"/>
      <c r="G3" s="89"/>
    </row>
    <row r="4" spans="1:7" ht="18.75" x14ac:dyDescent="0.25">
      <c r="A4" s="90" t="s">
        <v>129</v>
      </c>
      <c r="B4" s="90"/>
      <c r="C4" s="90"/>
      <c r="D4" s="90"/>
      <c r="E4" s="90"/>
      <c r="F4" s="90"/>
      <c r="G4" s="90"/>
    </row>
    <row r="5" spans="1:7" ht="18.75" x14ac:dyDescent="0.25">
      <c r="A5" s="91" t="s">
        <v>130</v>
      </c>
      <c r="B5" s="91"/>
      <c r="C5" s="91"/>
      <c r="D5" s="91"/>
      <c r="E5" s="91"/>
      <c r="F5" s="91"/>
      <c r="G5" s="91"/>
    </row>
    <row r="6" spans="1:7" ht="18.75" x14ac:dyDescent="0.25">
      <c r="A6" s="87" t="s">
        <v>2</v>
      </c>
      <c r="B6" s="87"/>
      <c r="C6" s="87"/>
      <c r="D6" s="87"/>
      <c r="E6" s="87"/>
      <c r="F6" s="87"/>
      <c r="G6" s="87"/>
    </row>
    <row r="7" spans="1:7" ht="18.75" x14ac:dyDescent="0.25">
      <c r="A7" s="85" t="s">
        <v>131</v>
      </c>
      <c r="B7" s="85"/>
      <c r="C7" s="85"/>
      <c r="D7" s="85"/>
      <c r="E7" s="85"/>
      <c r="F7" s="85"/>
      <c r="G7" s="85"/>
    </row>
    <row r="8" spans="1:7" ht="18.75" x14ac:dyDescent="0.25">
      <c r="A8" s="86" t="s">
        <v>4</v>
      </c>
      <c r="B8" s="86" t="s">
        <v>5</v>
      </c>
      <c r="C8" s="86" t="s">
        <v>132</v>
      </c>
      <c r="D8" s="86" t="s">
        <v>133</v>
      </c>
      <c r="E8" s="86" t="s">
        <v>134</v>
      </c>
      <c r="F8" s="86"/>
      <c r="G8" s="86"/>
    </row>
    <row r="9" spans="1:7" ht="37.5" x14ac:dyDescent="0.25">
      <c r="A9" s="86"/>
      <c r="B9" s="86"/>
      <c r="C9" s="86"/>
      <c r="D9" s="86"/>
      <c r="E9" s="1" t="s">
        <v>135</v>
      </c>
      <c r="F9" s="1" t="s">
        <v>136</v>
      </c>
      <c r="G9" s="1" t="s">
        <v>137</v>
      </c>
    </row>
    <row r="10" spans="1:7" ht="18.75" x14ac:dyDescent="0.25">
      <c r="A10" s="2" t="s">
        <v>138</v>
      </c>
      <c r="B10" s="3" t="s">
        <v>139</v>
      </c>
      <c r="C10" s="2"/>
      <c r="D10" s="2"/>
      <c r="E10" s="2"/>
      <c r="F10" s="2"/>
      <c r="G10" s="2"/>
    </row>
    <row r="11" spans="1:7" ht="18.75" x14ac:dyDescent="0.25">
      <c r="A11" s="2" t="s">
        <v>140</v>
      </c>
      <c r="B11" s="3" t="s">
        <v>141</v>
      </c>
      <c r="C11" s="2"/>
      <c r="D11" s="2"/>
      <c r="E11" s="2"/>
      <c r="F11" s="2"/>
      <c r="G11" s="2"/>
    </row>
    <row r="12" spans="1:7" ht="18.75" x14ac:dyDescent="0.25">
      <c r="A12" s="2">
        <v>1</v>
      </c>
      <c r="B12" s="3" t="s">
        <v>11</v>
      </c>
      <c r="C12" s="2"/>
      <c r="D12" s="2"/>
      <c r="E12" s="2"/>
      <c r="F12" s="2"/>
      <c r="G12" s="2"/>
    </row>
    <row r="13" spans="1:7" ht="18.75" x14ac:dyDescent="0.25">
      <c r="A13" s="2">
        <v>1.1000000000000001</v>
      </c>
      <c r="B13" s="3" t="s">
        <v>12</v>
      </c>
      <c r="C13" s="2"/>
      <c r="D13" s="2"/>
      <c r="E13" s="2"/>
      <c r="F13" s="2"/>
      <c r="G13" s="2"/>
    </row>
    <row r="14" spans="1:7" ht="18.75" x14ac:dyDescent="0.25">
      <c r="A14" s="2">
        <v>1</v>
      </c>
      <c r="B14" s="3" t="s">
        <v>13</v>
      </c>
      <c r="C14" s="2"/>
      <c r="D14" s="2"/>
      <c r="E14" s="2"/>
      <c r="F14" s="2"/>
      <c r="G14" s="2"/>
    </row>
    <row r="15" spans="1:7" ht="18.75" x14ac:dyDescent="0.25">
      <c r="A15" s="2"/>
      <c r="B15" s="3" t="s">
        <v>26</v>
      </c>
      <c r="C15" s="2"/>
      <c r="D15" s="2"/>
      <c r="E15" s="2"/>
      <c r="F15" s="2"/>
      <c r="G15" s="2"/>
    </row>
    <row r="16" spans="1:7" ht="18.75" x14ac:dyDescent="0.25">
      <c r="A16" s="2"/>
      <c r="B16" s="3" t="s">
        <v>142</v>
      </c>
      <c r="C16" s="2"/>
      <c r="D16" s="2"/>
      <c r="E16" s="2"/>
      <c r="F16" s="2"/>
      <c r="G16" s="2"/>
    </row>
    <row r="17" spans="1:7" ht="18.75" x14ac:dyDescent="0.25">
      <c r="A17" s="2">
        <v>1.2</v>
      </c>
      <c r="B17" s="3" t="s">
        <v>14</v>
      </c>
      <c r="C17" s="2"/>
      <c r="D17" s="2"/>
      <c r="E17" s="2"/>
      <c r="F17" s="2"/>
      <c r="G17" s="2"/>
    </row>
    <row r="18" spans="1:7" ht="18.75" x14ac:dyDescent="0.25">
      <c r="A18" s="2"/>
      <c r="B18" s="3" t="s">
        <v>15</v>
      </c>
      <c r="C18" s="2"/>
      <c r="D18" s="2"/>
      <c r="E18" s="2"/>
      <c r="F18" s="2"/>
      <c r="G18" s="2"/>
    </row>
    <row r="19" spans="1:7" ht="18.75" x14ac:dyDescent="0.25">
      <c r="A19" s="2"/>
      <c r="B19" s="3" t="s">
        <v>27</v>
      </c>
      <c r="C19" s="2"/>
      <c r="D19" s="2"/>
      <c r="E19" s="2"/>
      <c r="F19" s="2"/>
      <c r="G19" s="2"/>
    </row>
    <row r="20" spans="1:7" ht="18.75" x14ac:dyDescent="0.25">
      <c r="A20" s="2"/>
      <c r="B20" s="3" t="s">
        <v>142</v>
      </c>
      <c r="C20" s="2"/>
      <c r="D20" s="2"/>
      <c r="E20" s="2"/>
      <c r="F20" s="2"/>
      <c r="G20" s="2"/>
    </row>
    <row r="21" spans="1:7" ht="37.5" x14ac:dyDescent="0.25">
      <c r="A21" s="2">
        <v>2</v>
      </c>
      <c r="B21" s="3" t="s">
        <v>143</v>
      </c>
      <c r="C21" s="2"/>
      <c r="D21" s="2"/>
      <c r="E21" s="2"/>
      <c r="F21" s="2"/>
      <c r="G21" s="2"/>
    </row>
    <row r="22" spans="1:7" ht="18.75" x14ac:dyDescent="0.25">
      <c r="A22" s="2">
        <v>3</v>
      </c>
      <c r="B22" s="3" t="s">
        <v>144</v>
      </c>
      <c r="C22" s="2"/>
      <c r="D22" s="2"/>
      <c r="E22" s="2"/>
      <c r="F22" s="2"/>
      <c r="G22" s="2"/>
    </row>
    <row r="23" spans="1:7" ht="37.5" x14ac:dyDescent="0.25">
      <c r="A23" s="2" t="s">
        <v>145</v>
      </c>
      <c r="B23" s="3" t="s">
        <v>146</v>
      </c>
      <c r="C23" s="2"/>
      <c r="D23" s="2"/>
      <c r="E23" s="2"/>
      <c r="F23" s="2"/>
      <c r="G23" s="2"/>
    </row>
    <row r="24" spans="1:7" ht="37.5" x14ac:dyDescent="0.25">
      <c r="A24" s="2">
        <v>1</v>
      </c>
      <c r="B24" s="3" t="s">
        <v>16</v>
      </c>
      <c r="C24" s="2"/>
      <c r="D24" s="2"/>
      <c r="E24" s="2"/>
      <c r="F24" s="2"/>
      <c r="G24" s="2"/>
    </row>
    <row r="25" spans="1:7" ht="18.75" x14ac:dyDescent="0.25">
      <c r="A25" s="2">
        <v>1.1000000000000001</v>
      </c>
      <c r="B25" s="3" t="s">
        <v>147</v>
      </c>
      <c r="C25" s="2"/>
      <c r="D25" s="2"/>
      <c r="E25" s="2"/>
      <c r="F25" s="2"/>
      <c r="G25" s="2"/>
    </row>
    <row r="26" spans="1:7" ht="37.5" x14ac:dyDescent="0.25">
      <c r="A26" s="2" t="s">
        <v>18</v>
      </c>
      <c r="B26" s="3" t="s">
        <v>19</v>
      </c>
      <c r="C26" s="2"/>
      <c r="D26" s="2"/>
      <c r="E26" s="2"/>
      <c r="F26" s="2"/>
      <c r="G26" s="2"/>
    </row>
    <row r="27" spans="1:7" ht="37.5" x14ac:dyDescent="0.25">
      <c r="A27" s="2" t="s">
        <v>20</v>
      </c>
      <c r="B27" s="3" t="s">
        <v>21</v>
      </c>
      <c r="C27" s="2"/>
      <c r="D27" s="2"/>
      <c r="E27" s="2"/>
      <c r="F27" s="2"/>
      <c r="G27" s="2"/>
    </row>
    <row r="28" spans="1:7" ht="18.75" x14ac:dyDescent="0.25">
      <c r="A28" s="2">
        <v>1.2</v>
      </c>
      <c r="B28" s="3" t="s">
        <v>22</v>
      </c>
      <c r="C28" s="2"/>
      <c r="D28" s="2"/>
      <c r="E28" s="2"/>
      <c r="F28" s="2"/>
      <c r="G28" s="2"/>
    </row>
    <row r="29" spans="1:7" ht="37.5" x14ac:dyDescent="0.25">
      <c r="A29" s="2" t="s">
        <v>18</v>
      </c>
      <c r="B29" s="3" t="s">
        <v>23</v>
      </c>
      <c r="C29" s="2"/>
      <c r="D29" s="2"/>
      <c r="E29" s="2"/>
      <c r="F29" s="2"/>
      <c r="G29" s="2"/>
    </row>
    <row r="30" spans="1:7" ht="37.5" x14ac:dyDescent="0.25">
      <c r="A30" s="2" t="s">
        <v>20</v>
      </c>
      <c r="B30" s="3" t="s">
        <v>24</v>
      </c>
      <c r="C30" s="2"/>
      <c r="D30" s="2"/>
      <c r="E30" s="2"/>
      <c r="F30" s="2"/>
      <c r="G30" s="2"/>
    </row>
    <row r="31" spans="1:7" ht="37.5" x14ac:dyDescent="0.25">
      <c r="A31" s="2">
        <v>2</v>
      </c>
      <c r="B31" s="3" t="s">
        <v>148</v>
      </c>
      <c r="C31" s="2"/>
      <c r="D31" s="2"/>
      <c r="E31" s="2"/>
      <c r="F31" s="2"/>
      <c r="G31" s="2"/>
    </row>
    <row r="32" spans="1:7" ht="37.5" x14ac:dyDescent="0.25">
      <c r="A32" s="2">
        <v>3</v>
      </c>
      <c r="B32" s="3" t="s">
        <v>149</v>
      </c>
      <c r="C32" s="2"/>
      <c r="D32" s="2"/>
      <c r="E32" s="2"/>
      <c r="F32" s="2"/>
      <c r="G32" s="2"/>
    </row>
    <row r="33" spans="1:7" ht="18.75" x14ac:dyDescent="0.25">
      <c r="A33" s="2" t="s">
        <v>150</v>
      </c>
      <c r="B33" s="3" t="s">
        <v>151</v>
      </c>
      <c r="C33" s="2"/>
      <c r="D33" s="2"/>
      <c r="E33" s="2"/>
      <c r="F33" s="2"/>
      <c r="G33" s="2"/>
    </row>
    <row r="34" spans="1:7" ht="18.75" x14ac:dyDescent="0.25">
      <c r="A34" s="2">
        <v>1</v>
      </c>
      <c r="B34" s="3" t="s">
        <v>25</v>
      </c>
      <c r="C34" s="2"/>
      <c r="D34" s="2"/>
      <c r="E34" s="2"/>
      <c r="F34" s="2"/>
      <c r="G34" s="2"/>
    </row>
    <row r="35" spans="1:7" ht="18.75" x14ac:dyDescent="0.25">
      <c r="A35" s="2">
        <v>1.1000000000000001</v>
      </c>
      <c r="B35" s="3" t="s">
        <v>12</v>
      </c>
      <c r="C35" s="2"/>
      <c r="D35" s="2"/>
      <c r="E35" s="2"/>
      <c r="F35" s="2"/>
      <c r="G35" s="2"/>
    </row>
    <row r="36" spans="1:7" ht="18.75" x14ac:dyDescent="0.25">
      <c r="A36" s="2"/>
      <c r="B36" s="3" t="s">
        <v>13</v>
      </c>
      <c r="C36" s="2"/>
      <c r="D36" s="2"/>
      <c r="E36" s="2"/>
      <c r="F36" s="2"/>
      <c r="G36" s="2"/>
    </row>
    <row r="37" spans="1:7" ht="18.75" x14ac:dyDescent="0.25">
      <c r="A37" s="2"/>
      <c r="B37" s="3" t="s">
        <v>26</v>
      </c>
      <c r="C37" s="2"/>
      <c r="D37" s="2"/>
      <c r="E37" s="2"/>
      <c r="F37" s="2"/>
      <c r="G37" s="2"/>
    </row>
    <row r="38" spans="1:7" ht="18.75" x14ac:dyDescent="0.25">
      <c r="A38" s="2"/>
      <c r="B38" s="3" t="s">
        <v>152</v>
      </c>
      <c r="C38" s="2"/>
      <c r="D38" s="2"/>
      <c r="E38" s="2"/>
      <c r="F38" s="2"/>
      <c r="G38" s="2"/>
    </row>
    <row r="39" spans="1:7" ht="18.75" x14ac:dyDescent="0.25">
      <c r="A39" s="2">
        <v>1.2</v>
      </c>
      <c r="B39" s="3" t="s">
        <v>14</v>
      </c>
      <c r="C39" s="2"/>
      <c r="D39" s="2"/>
      <c r="E39" s="2"/>
      <c r="F39" s="2"/>
      <c r="G39" s="2"/>
    </row>
    <row r="40" spans="1:7" ht="18.75" x14ac:dyDescent="0.25">
      <c r="A40" s="2"/>
      <c r="B40" s="3" t="s">
        <v>15</v>
      </c>
      <c r="C40" s="2"/>
      <c r="D40" s="2"/>
      <c r="E40" s="2"/>
      <c r="F40" s="2"/>
      <c r="G40" s="2"/>
    </row>
    <row r="41" spans="1:7" ht="18.75" x14ac:dyDescent="0.25">
      <c r="A41" s="2"/>
      <c r="B41" s="3" t="s">
        <v>27</v>
      </c>
      <c r="C41" s="2"/>
      <c r="D41" s="2"/>
      <c r="E41" s="2"/>
      <c r="F41" s="2"/>
      <c r="G41" s="2"/>
    </row>
    <row r="42" spans="1:7" ht="18.75" x14ac:dyDescent="0.25">
      <c r="A42" s="2"/>
      <c r="B42" s="3" t="s">
        <v>152</v>
      </c>
      <c r="C42" s="2"/>
      <c r="D42" s="2"/>
      <c r="E42" s="2"/>
      <c r="F42" s="2"/>
      <c r="G42" s="2"/>
    </row>
    <row r="43" spans="1:7" ht="37.5" x14ac:dyDescent="0.25">
      <c r="A43" s="2">
        <v>2</v>
      </c>
      <c r="B43" s="3" t="s">
        <v>148</v>
      </c>
      <c r="C43" s="2"/>
      <c r="D43" s="2"/>
      <c r="E43" s="2"/>
      <c r="F43" s="2"/>
      <c r="G43" s="2"/>
    </row>
    <row r="44" spans="1:7" ht="37.5" x14ac:dyDescent="0.25">
      <c r="A44" s="2">
        <v>3</v>
      </c>
      <c r="B44" s="3" t="s">
        <v>149</v>
      </c>
      <c r="C44" s="2"/>
      <c r="D44" s="2"/>
      <c r="E44" s="2"/>
      <c r="F44" s="2"/>
      <c r="G44" s="2"/>
    </row>
    <row r="45" spans="1:7" ht="37.5" x14ac:dyDescent="0.25">
      <c r="A45" s="2" t="s">
        <v>28</v>
      </c>
      <c r="B45" s="3" t="s">
        <v>153</v>
      </c>
      <c r="C45" s="2"/>
      <c r="D45" s="2"/>
      <c r="E45" s="2"/>
      <c r="F45" s="2"/>
      <c r="G45" s="2"/>
    </row>
    <row r="46" spans="1:7" ht="18.75" x14ac:dyDescent="0.25">
      <c r="A46" s="2">
        <v>1</v>
      </c>
      <c r="B46" s="3" t="s">
        <v>22</v>
      </c>
      <c r="C46" s="2"/>
      <c r="D46" s="2"/>
      <c r="E46" s="2"/>
      <c r="F46" s="2"/>
      <c r="G46" s="2"/>
    </row>
    <row r="47" spans="1:7" ht="37.5" x14ac:dyDescent="0.25">
      <c r="A47" s="2">
        <v>1.1000000000000001</v>
      </c>
      <c r="B47" s="3" t="s">
        <v>23</v>
      </c>
      <c r="C47" s="2"/>
      <c r="D47" s="2"/>
      <c r="E47" s="2"/>
      <c r="F47" s="2"/>
      <c r="G47" s="2"/>
    </row>
    <row r="48" spans="1:7" ht="37.5" x14ac:dyDescent="0.25">
      <c r="A48" s="2">
        <v>1.2</v>
      </c>
      <c r="B48" s="3" t="s">
        <v>24</v>
      </c>
      <c r="C48" s="2"/>
      <c r="D48" s="2"/>
      <c r="E48" s="2"/>
      <c r="F48" s="2"/>
      <c r="G48" s="2"/>
    </row>
    <row r="49" spans="1:7" ht="18.75" x14ac:dyDescent="0.25">
      <c r="A49" s="2">
        <v>2</v>
      </c>
      <c r="B49" s="3" t="s">
        <v>154</v>
      </c>
      <c r="C49" s="2"/>
      <c r="D49" s="2"/>
      <c r="E49" s="2"/>
      <c r="F49" s="2"/>
      <c r="G49" s="2"/>
    </row>
    <row r="50" spans="1:7" ht="37.5" x14ac:dyDescent="0.25">
      <c r="A50" s="2">
        <v>2.1</v>
      </c>
      <c r="B50" s="3" t="s">
        <v>155</v>
      </c>
      <c r="C50" s="2"/>
      <c r="D50" s="2"/>
      <c r="E50" s="2"/>
      <c r="F50" s="2"/>
      <c r="G50" s="2"/>
    </row>
    <row r="51" spans="1:7" ht="37.5" x14ac:dyDescent="0.25">
      <c r="A51" s="2"/>
      <c r="B51" s="5" t="s">
        <v>156</v>
      </c>
      <c r="C51" s="2"/>
      <c r="D51" s="2"/>
      <c r="E51" s="2"/>
      <c r="F51" s="2"/>
      <c r="G51" s="2"/>
    </row>
    <row r="52" spans="1:7" ht="37.5" x14ac:dyDescent="0.25">
      <c r="A52" s="2"/>
      <c r="B52" s="5" t="s">
        <v>157</v>
      </c>
      <c r="C52" s="2"/>
      <c r="D52" s="2"/>
      <c r="E52" s="2"/>
      <c r="F52" s="2"/>
      <c r="G52" s="2"/>
    </row>
    <row r="53" spans="1:7" ht="37.5" x14ac:dyDescent="0.25">
      <c r="A53" s="2"/>
      <c r="B53" s="5" t="s">
        <v>158</v>
      </c>
      <c r="C53" s="2"/>
      <c r="D53" s="2"/>
      <c r="E53" s="2"/>
      <c r="F53" s="2"/>
      <c r="G53" s="2"/>
    </row>
    <row r="54" spans="1:7" ht="37.5" x14ac:dyDescent="0.25">
      <c r="A54" s="2">
        <v>2.2000000000000002</v>
      </c>
      <c r="B54" s="3" t="s">
        <v>159</v>
      </c>
      <c r="C54" s="2"/>
      <c r="D54" s="2"/>
      <c r="E54" s="2"/>
      <c r="F54" s="2"/>
      <c r="G54" s="2"/>
    </row>
    <row r="55" spans="1:7" ht="37.5" x14ac:dyDescent="0.25">
      <c r="A55" s="2">
        <v>2.2999999999999998</v>
      </c>
      <c r="B55" s="3" t="s">
        <v>21</v>
      </c>
      <c r="C55" s="2"/>
      <c r="D55" s="2"/>
      <c r="E55" s="2"/>
      <c r="F55" s="2"/>
      <c r="G55" s="2"/>
    </row>
    <row r="56" spans="1:7" ht="37.5" x14ac:dyDescent="0.25">
      <c r="A56" s="2">
        <v>3</v>
      </c>
      <c r="B56" s="3" t="s">
        <v>30</v>
      </c>
      <c r="C56" s="2"/>
      <c r="D56" s="2"/>
      <c r="E56" s="2"/>
      <c r="F56" s="2"/>
      <c r="G56" s="2"/>
    </row>
    <row r="57" spans="1:7" ht="37.5" x14ac:dyDescent="0.25">
      <c r="A57" s="2">
        <v>3.1</v>
      </c>
      <c r="B57" s="3" t="s">
        <v>19</v>
      </c>
      <c r="C57" s="2"/>
      <c r="D57" s="2"/>
      <c r="E57" s="2"/>
      <c r="F57" s="2"/>
      <c r="G57" s="2"/>
    </row>
    <row r="58" spans="1:7" ht="37.5" x14ac:dyDescent="0.25">
      <c r="A58" s="2">
        <v>3.2</v>
      </c>
      <c r="B58" s="3" t="s">
        <v>21</v>
      </c>
      <c r="C58" s="2"/>
      <c r="D58" s="2"/>
      <c r="E58" s="2"/>
      <c r="F58" s="2"/>
      <c r="G58" s="2"/>
    </row>
    <row r="59" spans="1:7" ht="37.5" x14ac:dyDescent="0.25">
      <c r="A59" s="2">
        <v>4</v>
      </c>
      <c r="B59" s="3" t="s">
        <v>113</v>
      </c>
      <c r="C59" s="2"/>
      <c r="D59" s="2"/>
      <c r="E59" s="2"/>
      <c r="F59" s="2"/>
      <c r="G59" s="2"/>
    </row>
    <row r="60" spans="1:7" ht="37.5" x14ac:dyDescent="0.25">
      <c r="A60" s="2">
        <v>4.0999999999999996</v>
      </c>
      <c r="B60" s="3" t="s">
        <v>19</v>
      </c>
      <c r="C60" s="2"/>
      <c r="D60" s="2"/>
      <c r="E60" s="2"/>
      <c r="F60" s="2"/>
      <c r="G60" s="2"/>
    </row>
    <row r="61" spans="1:7" ht="37.5" x14ac:dyDescent="0.25">
      <c r="A61" s="2">
        <v>4.2</v>
      </c>
      <c r="B61" s="3" t="s">
        <v>21</v>
      </c>
      <c r="C61" s="2"/>
      <c r="D61" s="2"/>
      <c r="E61" s="2"/>
      <c r="F61" s="2"/>
      <c r="G61" s="2"/>
    </row>
    <row r="62" spans="1:7" ht="18.75" x14ac:dyDescent="0.25">
      <c r="A62" s="2">
        <v>5</v>
      </c>
      <c r="B62" s="3" t="s">
        <v>114</v>
      </c>
      <c r="C62" s="2"/>
      <c r="D62" s="2"/>
      <c r="E62" s="2"/>
      <c r="F62" s="2"/>
      <c r="G62" s="2"/>
    </row>
    <row r="63" spans="1:7" ht="37.5" x14ac:dyDescent="0.25">
      <c r="A63" s="2">
        <v>5.0999999999999996</v>
      </c>
      <c r="B63" s="3" t="s">
        <v>19</v>
      </c>
      <c r="C63" s="2"/>
      <c r="D63" s="2"/>
      <c r="E63" s="2"/>
      <c r="F63" s="2"/>
      <c r="G63" s="2"/>
    </row>
    <row r="64" spans="1:7" ht="37.5" x14ac:dyDescent="0.25">
      <c r="A64" s="2">
        <v>5.2</v>
      </c>
      <c r="B64" s="3" t="s">
        <v>21</v>
      </c>
      <c r="C64" s="2"/>
      <c r="D64" s="2"/>
      <c r="E64" s="2"/>
      <c r="F64" s="2"/>
      <c r="G64" s="2"/>
    </row>
    <row r="65" spans="1:7" ht="18.75" x14ac:dyDescent="0.25">
      <c r="A65" s="2">
        <v>6</v>
      </c>
      <c r="B65" s="3" t="s">
        <v>115</v>
      </c>
      <c r="C65" s="2"/>
      <c r="D65" s="2"/>
      <c r="E65" s="2"/>
      <c r="F65" s="2"/>
      <c r="G65" s="2"/>
    </row>
    <row r="66" spans="1:7" ht="37.5" x14ac:dyDescent="0.25">
      <c r="A66" s="2">
        <v>6.1</v>
      </c>
      <c r="B66" s="3" t="s">
        <v>19</v>
      </c>
      <c r="C66" s="2"/>
      <c r="D66" s="2"/>
      <c r="E66" s="2"/>
      <c r="F66" s="2"/>
      <c r="G66" s="2"/>
    </row>
    <row r="67" spans="1:7" ht="37.5" x14ac:dyDescent="0.25">
      <c r="A67" s="2">
        <v>6.2</v>
      </c>
      <c r="B67" s="3" t="s">
        <v>21</v>
      </c>
      <c r="C67" s="2"/>
      <c r="D67" s="2"/>
      <c r="E67" s="2"/>
      <c r="F67" s="2"/>
      <c r="G67" s="2"/>
    </row>
    <row r="68" spans="1:7" ht="37.5" x14ac:dyDescent="0.25">
      <c r="A68" s="2">
        <v>7</v>
      </c>
      <c r="B68" s="3" t="s">
        <v>116</v>
      </c>
      <c r="C68" s="2"/>
      <c r="D68" s="2"/>
      <c r="E68" s="2"/>
      <c r="F68" s="2"/>
      <c r="G68" s="2"/>
    </row>
    <row r="69" spans="1:7" ht="37.5" x14ac:dyDescent="0.25">
      <c r="A69" s="2">
        <v>7.1</v>
      </c>
      <c r="B69" s="3" t="s">
        <v>19</v>
      </c>
      <c r="C69" s="2"/>
      <c r="D69" s="2"/>
      <c r="E69" s="2"/>
      <c r="F69" s="2"/>
      <c r="G69" s="2"/>
    </row>
    <row r="70" spans="1:7" ht="37.5" x14ac:dyDescent="0.25">
      <c r="A70" s="2">
        <v>7.2</v>
      </c>
      <c r="B70" s="3" t="s">
        <v>21</v>
      </c>
      <c r="C70" s="2"/>
      <c r="D70" s="2"/>
      <c r="E70" s="2"/>
      <c r="F70" s="2"/>
      <c r="G70" s="2"/>
    </row>
    <row r="71" spans="1:7" ht="37.5" x14ac:dyDescent="0.25">
      <c r="A71" s="2">
        <v>8</v>
      </c>
      <c r="B71" s="3" t="s">
        <v>117</v>
      </c>
      <c r="C71" s="2"/>
      <c r="D71" s="2"/>
      <c r="E71" s="2"/>
      <c r="F71" s="2"/>
      <c r="G71" s="2"/>
    </row>
    <row r="72" spans="1:7" ht="37.5" x14ac:dyDescent="0.25">
      <c r="A72" s="2">
        <v>8.1</v>
      </c>
      <c r="B72" s="3" t="s">
        <v>19</v>
      </c>
      <c r="C72" s="2"/>
      <c r="D72" s="2"/>
      <c r="E72" s="2"/>
      <c r="F72" s="2"/>
      <c r="G72" s="2"/>
    </row>
    <row r="73" spans="1:7" ht="37.5" x14ac:dyDescent="0.25">
      <c r="A73" s="2">
        <v>8.1999999999999993</v>
      </c>
      <c r="B73" s="3" t="s">
        <v>21</v>
      </c>
      <c r="C73" s="2"/>
      <c r="D73" s="2"/>
      <c r="E73" s="2"/>
      <c r="F73" s="2"/>
      <c r="G73" s="2"/>
    </row>
    <row r="74" spans="1:7" ht="37.5" x14ac:dyDescent="0.25">
      <c r="A74" s="2">
        <v>9</v>
      </c>
      <c r="B74" s="3" t="s">
        <v>118</v>
      </c>
      <c r="C74" s="2"/>
      <c r="D74" s="2"/>
      <c r="E74" s="2"/>
      <c r="F74" s="2"/>
      <c r="G74" s="2"/>
    </row>
    <row r="75" spans="1:7" ht="37.5" x14ac:dyDescent="0.25">
      <c r="A75" s="2">
        <v>9.1</v>
      </c>
      <c r="B75" s="3" t="s">
        <v>19</v>
      </c>
      <c r="C75" s="2"/>
      <c r="D75" s="2"/>
      <c r="E75" s="2"/>
      <c r="F75" s="2"/>
      <c r="G75" s="2"/>
    </row>
    <row r="76" spans="1:7" ht="37.5" x14ac:dyDescent="0.25">
      <c r="A76" s="2">
        <v>9.1999999999999993</v>
      </c>
      <c r="B76" s="3" t="s">
        <v>21</v>
      </c>
      <c r="C76" s="2"/>
      <c r="D76" s="2"/>
      <c r="E76" s="2"/>
      <c r="F76" s="2"/>
      <c r="G76" s="2"/>
    </row>
    <row r="77" spans="1:7" ht="37.5" x14ac:dyDescent="0.25">
      <c r="A77" s="2">
        <v>10</v>
      </c>
      <c r="B77" s="3" t="s">
        <v>119</v>
      </c>
      <c r="C77" s="2"/>
      <c r="D77" s="2"/>
      <c r="E77" s="2"/>
      <c r="F77" s="2"/>
      <c r="G77" s="2"/>
    </row>
    <row r="78" spans="1:7" ht="37.5" x14ac:dyDescent="0.25">
      <c r="A78" s="2">
        <v>10.1</v>
      </c>
      <c r="B78" s="3" t="s">
        <v>19</v>
      </c>
      <c r="C78" s="2"/>
      <c r="D78" s="2"/>
      <c r="E78" s="2"/>
      <c r="F78" s="2"/>
      <c r="G78" s="2"/>
    </row>
    <row r="79" spans="1:7" ht="37.5" x14ac:dyDescent="0.25">
      <c r="A79" s="2">
        <v>10.199999999999999</v>
      </c>
      <c r="B79" s="3" t="s">
        <v>21</v>
      </c>
      <c r="C79" s="2"/>
      <c r="D79" s="2"/>
      <c r="E79" s="2"/>
      <c r="F79" s="2"/>
      <c r="G79" s="2"/>
    </row>
    <row r="80" spans="1:7" ht="37.5" x14ac:dyDescent="0.25">
      <c r="A80" s="2">
        <v>11</v>
      </c>
      <c r="B80" s="3" t="s">
        <v>120</v>
      </c>
      <c r="C80" s="2"/>
      <c r="D80" s="2"/>
      <c r="E80" s="2"/>
      <c r="F80" s="2"/>
      <c r="G80" s="2"/>
    </row>
    <row r="81" spans="1:7" ht="37.5" x14ac:dyDescent="0.25">
      <c r="A81" s="2">
        <v>1</v>
      </c>
      <c r="B81" s="3" t="s">
        <v>121</v>
      </c>
      <c r="C81" s="2"/>
      <c r="D81" s="2"/>
      <c r="E81" s="2"/>
      <c r="F81" s="2"/>
      <c r="G81" s="2"/>
    </row>
    <row r="82" spans="1:7" ht="56.25" x14ac:dyDescent="0.25">
      <c r="A82" s="2"/>
      <c r="B82" s="5" t="s">
        <v>122</v>
      </c>
      <c r="C82" s="2"/>
      <c r="D82" s="2"/>
      <c r="E82" s="2"/>
      <c r="F82" s="2"/>
      <c r="G82" s="2"/>
    </row>
    <row r="83" spans="1:7" ht="37.5" x14ac:dyDescent="0.25">
      <c r="A83" s="2">
        <v>2</v>
      </c>
      <c r="B83" s="3" t="s">
        <v>120</v>
      </c>
      <c r="C83" s="2"/>
      <c r="D83" s="2"/>
      <c r="E83" s="2"/>
      <c r="F83" s="2"/>
      <c r="G83" s="2"/>
    </row>
    <row r="84" spans="1:7" ht="37.5" x14ac:dyDescent="0.25">
      <c r="A84" s="2"/>
      <c r="B84" s="5" t="s">
        <v>123</v>
      </c>
      <c r="C84" s="2"/>
      <c r="D84" s="2"/>
      <c r="E84" s="2"/>
      <c r="F84" s="2"/>
      <c r="G84" s="2"/>
    </row>
    <row r="85" spans="1:7" ht="15.75" x14ac:dyDescent="0.25">
      <c r="A85" s="46"/>
    </row>
  </sheetData>
  <mergeCells count="12">
    <mergeCell ref="A6:G6"/>
    <mergeCell ref="A1:G1"/>
    <mergeCell ref="A2:G2"/>
    <mergeCell ref="A3:G3"/>
    <mergeCell ref="A4:G4"/>
    <mergeCell ref="A5:G5"/>
    <mergeCell ref="A7:G7"/>
    <mergeCell ref="A8:A9"/>
    <mergeCell ref="B8:B9"/>
    <mergeCell ref="C8:C9"/>
    <mergeCell ref="D8:D9"/>
    <mergeCell ref="E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topLeftCell="A105" workbookViewId="0">
      <selection activeCell="D159" sqref="D159"/>
    </sheetView>
  </sheetViews>
  <sheetFormatPr defaultRowHeight="17.25" x14ac:dyDescent="0.3"/>
  <cols>
    <col min="1" max="1" width="7.7109375" style="6" customWidth="1"/>
    <col min="2" max="2" width="28.28515625" style="45" customWidth="1"/>
    <col min="3" max="3" width="18.42578125" style="6" bestFit="1" customWidth="1"/>
    <col min="4" max="4" width="19.7109375" style="6" customWidth="1"/>
    <col min="5" max="5" width="11.85546875" style="54" bestFit="1" customWidth="1"/>
    <col min="6" max="6" width="12.140625" style="6" bestFit="1" customWidth="1"/>
    <col min="7" max="7" width="22.28515625" style="59" customWidth="1"/>
    <col min="8" max="8" width="11" style="6" bestFit="1" customWidth="1"/>
    <col min="9" max="9" width="14.28515625" style="6" bestFit="1" customWidth="1"/>
    <col min="10" max="237" width="9.140625" style="6"/>
    <col min="238" max="238" width="7.7109375" style="6" customWidth="1"/>
    <col min="239" max="239" width="36.85546875" style="6" customWidth="1"/>
    <col min="240" max="240" width="22.140625" style="6" customWidth="1"/>
    <col min="241" max="241" width="17.28515625" style="6" customWidth="1"/>
    <col min="242" max="242" width="11.140625" style="6" bestFit="1" customWidth="1"/>
    <col min="243" max="243" width="13.42578125" style="6" bestFit="1" customWidth="1"/>
    <col min="244" max="245" width="9.140625" style="6"/>
    <col min="246" max="246" width="19.5703125" style="6" customWidth="1"/>
    <col min="247" max="248" width="9.140625" style="6"/>
    <col min="249" max="249" width="22.140625" style="6" customWidth="1"/>
    <col min="250" max="493" width="9.140625" style="6"/>
    <col min="494" max="494" width="7.7109375" style="6" customWidth="1"/>
    <col min="495" max="495" width="36.85546875" style="6" customWidth="1"/>
    <col min="496" max="496" width="22.140625" style="6" customWidth="1"/>
    <col min="497" max="497" width="17.28515625" style="6" customWidth="1"/>
    <col min="498" max="498" width="11.140625" style="6" bestFit="1" customWidth="1"/>
    <col min="499" max="499" width="13.42578125" style="6" bestFit="1" customWidth="1"/>
    <col min="500" max="501" width="9.140625" style="6"/>
    <col min="502" max="502" width="19.5703125" style="6" customWidth="1"/>
    <col min="503" max="504" width="9.140625" style="6"/>
    <col min="505" max="505" width="22.140625" style="6" customWidth="1"/>
    <col min="506" max="749" width="9.140625" style="6"/>
    <col min="750" max="750" width="7.7109375" style="6" customWidth="1"/>
    <col min="751" max="751" width="36.85546875" style="6" customWidth="1"/>
    <col min="752" max="752" width="22.140625" style="6" customWidth="1"/>
    <col min="753" max="753" width="17.28515625" style="6" customWidth="1"/>
    <col min="754" max="754" width="11.140625" style="6" bestFit="1" customWidth="1"/>
    <col min="755" max="755" width="13.42578125" style="6" bestFit="1" customWidth="1"/>
    <col min="756" max="757" width="9.140625" style="6"/>
    <col min="758" max="758" width="19.5703125" style="6" customWidth="1"/>
    <col min="759" max="760" width="9.140625" style="6"/>
    <col min="761" max="761" width="22.140625" style="6" customWidth="1"/>
    <col min="762" max="1005" width="9.140625" style="6"/>
    <col min="1006" max="1006" width="7.7109375" style="6" customWidth="1"/>
    <col min="1007" max="1007" width="36.85546875" style="6" customWidth="1"/>
    <col min="1008" max="1008" width="22.140625" style="6" customWidth="1"/>
    <col min="1009" max="1009" width="17.28515625" style="6" customWidth="1"/>
    <col min="1010" max="1010" width="11.140625" style="6" bestFit="1" customWidth="1"/>
    <col min="1011" max="1011" width="13.42578125" style="6" bestFit="1" customWidth="1"/>
    <col min="1012" max="1013" width="9.140625" style="6"/>
    <col min="1014" max="1014" width="19.5703125" style="6" customWidth="1"/>
    <col min="1015" max="1016" width="9.140625" style="6"/>
    <col min="1017" max="1017" width="22.140625" style="6" customWidth="1"/>
    <col min="1018" max="1261" width="9.140625" style="6"/>
    <col min="1262" max="1262" width="7.7109375" style="6" customWidth="1"/>
    <col min="1263" max="1263" width="36.85546875" style="6" customWidth="1"/>
    <col min="1264" max="1264" width="22.140625" style="6" customWidth="1"/>
    <col min="1265" max="1265" width="17.28515625" style="6" customWidth="1"/>
    <col min="1266" max="1266" width="11.140625" style="6" bestFit="1" customWidth="1"/>
    <col min="1267" max="1267" width="13.42578125" style="6" bestFit="1" customWidth="1"/>
    <col min="1268" max="1269" width="9.140625" style="6"/>
    <col min="1270" max="1270" width="19.5703125" style="6" customWidth="1"/>
    <col min="1271" max="1272" width="9.140625" style="6"/>
    <col min="1273" max="1273" width="22.140625" style="6" customWidth="1"/>
    <col min="1274" max="1517" width="9.140625" style="6"/>
    <col min="1518" max="1518" width="7.7109375" style="6" customWidth="1"/>
    <col min="1519" max="1519" width="36.85546875" style="6" customWidth="1"/>
    <col min="1520" max="1520" width="22.140625" style="6" customWidth="1"/>
    <col min="1521" max="1521" width="17.28515625" style="6" customWidth="1"/>
    <col min="1522" max="1522" width="11.140625" style="6" bestFit="1" customWidth="1"/>
    <col min="1523" max="1523" width="13.42578125" style="6" bestFit="1" customWidth="1"/>
    <col min="1524" max="1525" width="9.140625" style="6"/>
    <col min="1526" max="1526" width="19.5703125" style="6" customWidth="1"/>
    <col min="1527" max="1528" width="9.140625" style="6"/>
    <col min="1529" max="1529" width="22.140625" style="6" customWidth="1"/>
    <col min="1530" max="1773" width="9.140625" style="6"/>
    <col min="1774" max="1774" width="7.7109375" style="6" customWidth="1"/>
    <col min="1775" max="1775" width="36.85546875" style="6" customWidth="1"/>
    <col min="1776" max="1776" width="22.140625" style="6" customWidth="1"/>
    <col min="1777" max="1777" width="17.28515625" style="6" customWidth="1"/>
    <col min="1778" max="1778" width="11.140625" style="6" bestFit="1" customWidth="1"/>
    <col min="1779" max="1779" width="13.42578125" style="6" bestFit="1" customWidth="1"/>
    <col min="1780" max="1781" width="9.140625" style="6"/>
    <col min="1782" max="1782" width="19.5703125" style="6" customWidth="1"/>
    <col min="1783" max="1784" width="9.140625" style="6"/>
    <col min="1785" max="1785" width="22.140625" style="6" customWidth="1"/>
    <col min="1786" max="2029" width="9.140625" style="6"/>
    <col min="2030" max="2030" width="7.7109375" style="6" customWidth="1"/>
    <col min="2031" max="2031" width="36.85546875" style="6" customWidth="1"/>
    <col min="2032" max="2032" width="22.140625" style="6" customWidth="1"/>
    <col min="2033" max="2033" width="17.28515625" style="6" customWidth="1"/>
    <col min="2034" max="2034" width="11.140625" style="6" bestFit="1" customWidth="1"/>
    <col min="2035" max="2035" width="13.42578125" style="6" bestFit="1" customWidth="1"/>
    <col min="2036" max="2037" width="9.140625" style="6"/>
    <col min="2038" max="2038" width="19.5703125" style="6" customWidth="1"/>
    <col min="2039" max="2040" width="9.140625" style="6"/>
    <col min="2041" max="2041" width="22.140625" style="6" customWidth="1"/>
    <col min="2042" max="2285" width="9.140625" style="6"/>
    <col min="2286" max="2286" width="7.7109375" style="6" customWidth="1"/>
    <col min="2287" max="2287" width="36.85546875" style="6" customWidth="1"/>
    <col min="2288" max="2288" width="22.140625" style="6" customWidth="1"/>
    <col min="2289" max="2289" width="17.28515625" style="6" customWidth="1"/>
    <col min="2290" max="2290" width="11.140625" style="6" bestFit="1" customWidth="1"/>
    <col min="2291" max="2291" width="13.42578125" style="6" bestFit="1" customWidth="1"/>
    <col min="2292" max="2293" width="9.140625" style="6"/>
    <col min="2294" max="2294" width="19.5703125" style="6" customWidth="1"/>
    <col min="2295" max="2296" width="9.140625" style="6"/>
    <col min="2297" max="2297" width="22.140625" style="6" customWidth="1"/>
    <col min="2298" max="2541" width="9.140625" style="6"/>
    <col min="2542" max="2542" width="7.7109375" style="6" customWidth="1"/>
    <col min="2543" max="2543" width="36.85546875" style="6" customWidth="1"/>
    <col min="2544" max="2544" width="22.140625" style="6" customWidth="1"/>
    <col min="2545" max="2545" width="17.28515625" style="6" customWidth="1"/>
    <col min="2546" max="2546" width="11.140625" style="6" bestFit="1" customWidth="1"/>
    <col min="2547" max="2547" width="13.42578125" style="6" bestFit="1" customWidth="1"/>
    <col min="2548" max="2549" width="9.140625" style="6"/>
    <col min="2550" max="2550" width="19.5703125" style="6" customWidth="1"/>
    <col min="2551" max="2552" width="9.140625" style="6"/>
    <col min="2553" max="2553" width="22.140625" style="6" customWidth="1"/>
    <col min="2554" max="2797" width="9.140625" style="6"/>
    <col min="2798" max="2798" width="7.7109375" style="6" customWidth="1"/>
    <col min="2799" max="2799" width="36.85546875" style="6" customWidth="1"/>
    <col min="2800" max="2800" width="22.140625" style="6" customWidth="1"/>
    <col min="2801" max="2801" width="17.28515625" style="6" customWidth="1"/>
    <col min="2802" max="2802" width="11.140625" style="6" bestFit="1" customWidth="1"/>
    <col min="2803" max="2803" width="13.42578125" style="6" bestFit="1" customWidth="1"/>
    <col min="2804" max="2805" width="9.140625" style="6"/>
    <col min="2806" max="2806" width="19.5703125" style="6" customWidth="1"/>
    <col min="2807" max="2808" width="9.140625" style="6"/>
    <col min="2809" max="2809" width="22.140625" style="6" customWidth="1"/>
    <col min="2810" max="3053" width="9.140625" style="6"/>
    <col min="3054" max="3054" width="7.7109375" style="6" customWidth="1"/>
    <col min="3055" max="3055" width="36.85546875" style="6" customWidth="1"/>
    <col min="3056" max="3056" width="22.140625" style="6" customWidth="1"/>
    <col min="3057" max="3057" width="17.28515625" style="6" customWidth="1"/>
    <col min="3058" max="3058" width="11.140625" style="6" bestFit="1" customWidth="1"/>
    <col min="3059" max="3059" width="13.42578125" style="6" bestFit="1" customWidth="1"/>
    <col min="3060" max="3061" width="9.140625" style="6"/>
    <col min="3062" max="3062" width="19.5703125" style="6" customWidth="1"/>
    <col min="3063" max="3064" width="9.140625" style="6"/>
    <col min="3065" max="3065" width="22.140625" style="6" customWidth="1"/>
    <col min="3066" max="3309" width="9.140625" style="6"/>
    <col min="3310" max="3310" width="7.7109375" style="6" customWidth="1"/>
    <col min="3311" max="3311" width="36.85546875" style="6" customWidth="1"/>
    <col min="3312" max="3312" width="22.140625" style="6" customWidth="1"/>
    <col min="3313" max="3313" width="17.28515625" style="6" customWidth="1"/>
    <col min="3314" max="3314" width="11.140625" style="6" bestFit="1" customWidth="1"/>
    <col min="3315" max="3315" width="13.42578125" style="6" bestFit="1" customWidth="1"/>
    <col min="3316" max="3317" width="9.140625" style="6"/>
    <col min="3318" max="3318" width="19.5703125" style="6" customWidth="1"/>
    <col min="3319" max="3320" width="9.140625" style="6"/>
    <col min="3321" max="3321" width="22.140625" style="6" customWidth="1"/>
    <col min="3322" max="3565" width="9.140625" style="6"/>
    <col min="3566" max="3566" width="7.7109375" style="6" customWidth="1"/>
    <col min="3567" max="3567" width="36.85546875" style="6" customWidth="1"/>
    <col min="3568" max="3568" width="22.140625" style="6" customWidth="1"/>
    <col min="3569" max="3569" width="17.28515625" style="6" customWidth="1"/>
    <col min="3570" max="3570" width="11.140625" style="6" bestFit="1" customWidth="1"/>
    <col min="3571" max="3571" width="13.42578125" style="6" bestFit="1" customWidth="1"/>
    <col min="3572" max="3573" width="9.140625" style="6"/>
    <col min="3574" max="3574" width="19.5703125" style="6" customWidth="1"/>
    <col min="3575" max="3576" width="9.140625" style="6"/>
    <col min="3577" max="3577" width="22.140625" style="6" customWidth="1"/>
    <col min="3578" max="3821" width="9.140625" style="6"/>
    <col min="3822" max="3822" width="7.7109375" style="6" customWidth="1"/>
    <col min="3823" max="3823" width="36.85546875" style="6" customWidth="1"/>
    <col min="3824" max="3824" width="22.140625" style="6" customWidth="1"/>
    <col min="3825" max="3825" width="17.28515625" style="6" customWidth="1"/>
    <col min="3826" max="3826" width="11.140625" style="6" bestFit="1" customWidth="1"/>
    <col min="3827" max="3827" width="13.42578125" style="6" bestFit="1" customWidth="1"/>
    <col min="3828" max="3829" width="9.140625" style="6"/>
    <col min="3830" max="3830" width="19.5703125" style="6" customWidth="1"/>
    <col min="3831" max="3832" width="9.140625" style="6"/>
    <col min="3833" max="3833" width="22.140625" style="6" customWidth="1"/>
    <col min="3834" max="4077" width="9.140625" style="6"/>
    <col min="4078" max="4078" width="7.7109375" style="6" customWidth="1"/>
    <col min="4079" max="4079" width="36.85546875" style="6" customWidth="1"/>
    <col min="4080" max="4080" width="22.140625" style="6" customWidth="1"/>
    <col min="4081" max="4081" width="17.28515625" style="6" customWidth="1"/>
    <col min="4082" max="4082" width="11.140625" style="6" bestFit="1" customWidth="1"/>
    <col min="4083" max="4083" width="13.42578125" style="6" bestFit="1" customWidth="1"/>
    <col min="4084" max="4085" width="9.140625" style="6"/>
    <col min="4086" max="4086" width="19.5703125" style="6" customWidth="1"/>
    <col min="4087" max="4088" width="9.140625" style="6"/>
    <col min="4089" max="4089" width="22.140625" style="6" customWidth="1"/>
    <col min="4090" max="4333" width="9.140625" style="6"/>
    <col min="4334" max="4334" width="7.7109375" style="6" customWidth="1"/>
    <col min="4335" max="4335" width="36.85546875" style="6" customWidth="1"/>
    <col min="4336" max="4336" width="22.140625" style="6" customWidth="1"/>
    <col min="4337" max="4337" width="17.28515625" style="6" customWidth="1"/>
    <col min="4338" max="4338" width="11.140625" style="6" bestFit="1" customWidth="1"/>
    <col min="4339" max="4339" width="13.42578125" style="6" bestFit="1" customWidth="1"/>
    <col min="4340" max="4341" width="9.140625" style="6"/>
    <col min="4342" max="4342" width="19.5703125" style="6" customWidth="1"/>
    <col min="4343" max="4344" width="9.140625" style="6"/>
    <col min="4345" max="4345" width="22.140625" style="6" customWidth="1"/>
    <col min="4346" max="4589" width="9.140625" style="6"/>
    <col min="4590" max="4590" width="7.7109375" style="6" customWidth="1"/>
    <col min="4591" max="4591" width="36.85546875" style="6" customWidth="1"/>
    <col min="4592" max="4592" width="22.140625" style="6" customWidth="1"/>
    <col min="4593" max="4593" width="17.28515625" style="6" customWidth="1"/>
    <col min="4594" max="4594" width="11.140625" style="6" bestFit="1" customWidth="1"/>
    <col min="4595" max="4595" width="13.42578125" style="6" bestFit="1" customWidth="1"/>
    <col min="4596" max="4597" width="9.140625" style="6"/>
    <col min="4598" max="4598" width="19.5703125" style="6" customWidth="1"/>
    <col min="4599" max="4600" width="9.140625" style="6"/>
    <col min="4601" max="4601" width="22.140625" style="6" customWidth="1"/>
    <col min="4602" max="4845" width="9.140625" style="6"/>
    <col min="4846" max="4846" width="7.7109375" style="6" customWidth="1"/>
    <col min="4847" max="4847" width="36.85546875" style="6" customWidth="1"/>
    <col min="4848" max="4848" width="22.140625" style="6" customWidth="1"/>
    <col min="4849" max="4849" width="17.28515625" style="6" customWidth="1"/>
    <col min="4850" max="4850" width="11.140625" style="6" bestFit="1" customWidth="1"/>
    <col min="4851" max="4851" width="13.42578125" style="6" bestFit="1" customWidth="1"/>
    <col min="4852" max="4853" width="9.140625" style="6"/>
    <col min="4854" max="4854" width="19.5703125" style="6" customWidth="1"/>
    <col min="4855" max="4856" width="9.140625" style="6"/>
    <col min="4857" max="4857" width="22.140625" style="6" customWidth="1"/>
    <col min="4858" max="5101" width="9.140625" style="6"/>
    <col min="5102" max="5102" width="7.7109375" style="6" customWidth="1"/>
    <col min="5103" max="5103" width="36.85546875" style="6" customWidth="1"/>
    <col min="5104" max="5104" width="22.140625" style="6" customWidth="1"/>
    <col min="5105" max="5105" width="17.28515625" style="6" customWidth="1"/>
    <col min="5106" max="5106" width="11.140625" style="6" bestFit="1" customWidth="1"/>
    <col min="5107" max="5107" width="13.42578125" style="6" bestFit="1" customWidth="1"/>
    <col min="5108" max="5109" width="9.140625" style="6"/>
    <col min="5110" max="5110" width="19.5703125" style="6" customWidth="1"/>
    <col min="5111" max="5112" width="9.140625" style="6"/>
    <col min="5113" max="5113" width="22.140625" style="6" customWidth="1"/>
    <col min="5114" max="5357" width="9.140625" style="6"/>
    <col min="5358" max="5358" width="7.7109375" style="6" customWidth="1"/>
    <col min="5359" max="5359" width="36.85546875" style="6" customWidth="1"/>
    <col min="5360" max="5360" width="22.140625" style="6" customWidth="1"/>
    <col min="5361" max="5361" width="17.28515625" style="6" customWidth="1"/>
    <col min="5362" max="5362" width="11.140625" style="6" bestFit="1" customWidth="1"/>
    <col min="5363" max="5363" width="13.42578125" style="6" bestFit="1" customWidth="1"/>
    <col min="5364" max="5365" width="9.140625" style="6"/>
    <col min="5366" max="5366" width="19.5703125" style="6" customWidth="1"/>
    <col min="5367" max="5368" width="9.140625" style="6"/>
    <col min="5369" max="5369" width="22.140625" style="6" customWidth="1"/>
    <col min="5370" max="5613" width="9.140625" style="6"/>
    <col min="5614" max="5614" width="7.7109375" style="6" customWidth="1"/>
    <col min="5615" max="5615" width="36.85546875" style="6" customWidth="1"/>
    <col min="5616" max="5616" width="22.140625" style="6" customWidth="1"/>
    <col min="5617" max="5617" width="17.28515625" style="6" customWidth="1"/>
    <col min="5618" max="5618" width="11.140625" style="6" bestFit="1" customWidth="1"/>
    <col min="5619" max="5619" width="13.42578125" style="6" bestFit="1" customWidth="1"/>
    <col min="5620" max="5621" width="9.140625" style="6"/>
    <col min="5622" max="5622" width="19.5703125" style="6" customWidth="1"/>
    <col min="5623" max="5624" width="9.140625" style="6"/>
    <col min="5625" max="5625" width="22.140625" style="6" customWidth="1"/>
    <col min="5626" max="5869" width="9.140625" style="6"/>
    <col min="5870" max="5870" width="7.7109375" style="6" customWidth="1"/>
    <col min="5871" max="5871" width="36.85546875" style="6" customWidth="1"/>
    <col min="5872" max="5872" width="22.140625" style="6" customWidth="1"/>
    <col min="5873" max="5873" width="17.28515625" style="6" customWidth="1"/>
    <col min="5874" max="5874" width="11.140625" style="6" bestFit="1" customWidth="1"/>
    <col min="5875" max="5875" width="13.42578125" style="6" bestFit="1" customWidth="1"/>
    <col min="5876" max="5877" width="9.140625" style="6"/>
    <col min="5878" max="5878" width="19.5703125" style="6" customWidth="1"/>
    <col min="5879" max="5880" width="9.140625" style="6"/>
    <col min="5881" max="5881" width="22.140625" style="6" customWidth="1"/>
    <col min="5882" max="6125" width="9.140625" style="6"/>
    <col min="6126" max="6126" width="7.7109375" style="6" customWidth="1"/>
    <col min="6127" max="6127" width="36.85546875" style="6" customWidth="1"/>
    <col min="6128" max="6128" width="22.140625" style="6" customWidth="1"/>
    <col min="6129" max="6129" width="17.28515625" style="6" customWidth="1"/>
    <col min="6130" max="6130" width="11.140625" style="6" bestFit="1" customWidth="1"/>
    <col min="6131" max="6131" width="13.42578125" style="6" bestFit="1" customWidth="1"/>
    <col min="6132" max="6133" width="9.140625" style="6"/>
    <col min="6134" max="6134" width="19.5703125" style="6" customWidth="1"/>
    <col min="6135" max="6136" width="9.140625" style="6"/>
    <col min="6137" max="6137" width="22.140625" style="6" customWidth="1"/>
    <col min="6138" max="6381" width="9.140625" style="6"/>
    <col min="6382" max="6382" width="7.7109375" style="6" customWidth="1"/>
    <col min="6383" max="6383" width="36.85546875" style="6" customWidth="1"/>
    <col min="6384" max="6384" width="22.140625" style="6" customWidth="1"/>
    <col min="6385" max="6385" width="17.28515625" style="6" customWidth="1"/>
    <col min="6386" max="6386" width="11.140625" style="6" bestFit="1" customWidth="1"/>
    <col min="6387" max="6387" width="13.42578125" style="6" bestFit="1" customWidth="1"/>
    <col min="6388" max="6389" width="9.140625" style="6"/>
    <col min="6390" max="6390" width="19.5703125" style="6" customWidth="1"/>
    <col min="6391" max="6392" width="9.140625" style="6"/>
    <col min="6393" max="6393" width="22.140625" style="6" customWidth="1"/>
    <col min="6394" max="6637" width="9.140625" style="6"/>
    <col min="6638" max="6638" width="7.7109375" style="6" customWidth="1"/>
    <col min="6639" max="6639" width="36.85546875" style="6" customWidth="1"/>
    <col min="6640" max="6640" width="22.140625" style="6" customWidth="1"/>
    <col min="6641" max="6641" width="17.28515625" style="6" customWidth="1"/>
    <col min="6642" max="6642" width="11.140625" style="6" bestFit="1" customWidth="1"/>
    <col min="6643" max="6643" width="13.42578125" style="6" bestFit="1" customWidth="1"/>
    <col min="6644" max="6645" width="9.140625" style="6"/>
    <col min="6646" max="6646" width="19.5703125" style="6" customWidth="1"/>
    <col min="6647" max="6648" width="9.140625" style="6"/>
    <col min="6649" max="6649" width="22.140625" style="6" customWidth="1"/>
    <col min="6650" max="6893" width="9.140625" style="6"/>
    <col min="6894" max="6894" width="7.7109375" style="6" customWidth="1"/>
    <col min="6895" max="6895" width="36.85546875" style="6" customWidth="1"/>
    <col min="6896" max="6896" width="22.140625" style="6" customWidth="1"/>
    <col min="6897" max="6897" width="17.28515625" style="6" customWidth="1"/>
    <col min="6898" max="6898" width="11.140625" style="6" bestFit="1" customWidth="1"/>
    <col min="6899" max="6899" width="13.42578125" style="6" bestFit="1" customWidth="1"/>
    <col min="6900" max="6901" width="9.140625" style="6"/>
    <col min="6902" max="6902" width="19.5703125" style="6" customWidth="1"/>
    <col min="6903" max="6904" width="9.140625" style="6"/>
    <col min="6905" max="6905" width="22.140625" style="6" customWidth="1"/>
    <col min="6906" max="7149" width="9.140625" style="6"/>
    <col min="7150" max="7150" width="7.7109375" style="6" customWidth="1"/>
    <col min="7151" max="7151" width="36.85546875" style="6" customWidth="1"/>
    <col min="7152" max="7152" width="22.140625" style="6" customWidth="1"/>
    <col min="7153" max="7153" width="17.28515625" style="6" customWidth="1"/>
    <col min="7154" max="7154" width="11.140625" style="6" bestFit="1" customWidth="1"/>
    <col min="7155" max="7155" width="13.42578125" style="6" bestFit="1" customWidth="1"/>
    <col min="7156" max="7157" width="9.140625" style="6"/>
    <col min="7158" max="7158" width="19.5703125" style="6" customWidth="1"/>
    <col min="7159" max="7160" width="9.140625" style="6"/>
    <col min="7161" max="7161" width="22.140625" style="6" customWidth="1"/>
    <col min="7162" max="7405" width="9.140625" style="6"/>
    <col min="7406" max="7406" width="7.7109375" style="6" customWidth="1"/>
    <col min="7407" max="7407" width="36.85546875" style="6" customWidth="1"/>
    <col min="7408" max="7408" width="22.140625" style="6" customWidth="1"/>
    <col min="7409" max="7409" width="17.28515625" style="6" customWidth="1"/>
    <col min="7410" max="7410" width="11.140625" style="6" bestFit="1" customWidth="1"/>
    <col min="7411" max="7411" width="13.42578125" style="6" bestFit="1" customWidth="1"/>
    <col min="7412" max="7413" width="9.140625" style="6"/>
    <col min="7414" max="7414" width="19.5703125" style="6" customWidth="1"/>
    <col min="7415" max="7416" width="9.140625" style="6"/>
    <col min="7417" max="7417" width="22.140625" style="6" customWidth="1"/>
    <col min="7418" max="7661" width="9.140625" style="6"/>
    <col min="7662" max="7662" width="7.7109375" style="6" customWidth="1"/>
    <col min="7663" max="7663" width="36.85546875" style="6" customWidth="1"/>
    <col min="7664" max="7664" width="22.140625" style="6" customWidth="1"/>
    <col min="7665" max="7665" width="17.28515625" style="6" customWidth="1"/>
    <col min="7666" max="7666" width="11.140625" style="6" bestFit="1" customWidth="1"/>
    <col min="7667" max="7667" width="13.42578125" style="6" bestFit="1" customWidth="1"/>
    <col min="7668" max="7669" width="9.140625" style="6"/>
    <col min="7670" max="7670" width="19.5703125" style="6" customWidth="1"/>
    <col min="7671" max="7672" width="9.140625" style="6"/>
    <col min="7673" max="7673" width="22.140625" style="6" customWidth="1"/>
    <col min="7674" max="7917" width="9.140625" style="6"/>
    <col min="7918" max="7918" width="7.7109375" style="6" customWidth="1"/>
    <col min="7919" max="7919" width="36.85546875" style="6" customWidth="1"/>
    <col min="7920" max="7920" width="22.140625" style="6" customWidth="1"/>
    <col min="7921" max="7921" width="17.28515625" style="6" customWidth="1"/>
    <col min="7922" max="7922" width="11.140625" style="6" bestFit="1" customWidth="1"/>
    <col min="7923" max="7923" width="13.42578125" style="6" bestFit="1" customWidth="1"/>
    <col min="7924" max="7925" width="9.140625" style="6"/>
    <col min="7926" max="7926" width="19.5703125" style="6" customWidth="1"/>
    <col min="7927" max="7928" width="9.140625" style="6"/>
    <col min="7929" max="7929" width="22.140625" style="6" customWidth="1"/>
    <col min="7930" max="8173" width="9.140625" style="6"/>
    <col min="8174" max="8174" width="7.7109375" style="6" customWidth="1"/>
    <col min="8175" max="8175" width="36.85546875" style="6" customWidth="1"/>
    <col min="8176" max="8176" width="22.140625" style="6" customWidth="1"/>
    <col min="8177" max="8177" width="17.28515625" style="6" customWidth="1"/>
    <col min="8178" max="8178" width="11.140625" style="6" bestFit="1" customWidth="1"/>
    <col min="8179" max="8179" width="13.42578125" style="6" bestFit="1" customWidth="1"/>
    <col min="8180" max="8181" width="9.140625" style="6"/>
    <col min="8182" max="8182" width="19.5703125" style="6" customWidth="1"/>
    <col min="8183" max="8184" width="9.140625" style="6"/>
    <col min="8185" max="8185" width="22.140625" style="6" customWidth="1"/>
    <col min="8186" max="8429" width="9.140625" style="6"/>
    <col min="8430" max="8430" width="7.7109375" style="6" customWidth="1"/>
    <col min="8431" max="8431" width="36.85546875" style="6" customWidth="1"/>
    <col min="8432" max="8432" width="22.140625" style="6" customWidth="1"/>
    <col min="8433" max="8433" width="17.28515625" style="6" customWidth="1"/>
    <col min="8434" max="8434" width="11.140625" style="6" bestFit="1" customWidth="1"/>
    <col min="8435" max="8435" width="13.42578125" style="6" bestFit="1" customWidth="1"/>
    <col min="8436" max="8437" width="9.140625" style="6"/>
    <col min="8438" max="8438" width="19.5703125" style="6" customWidth="1"/>
    <col min="8439" max="8440" width="9.140625" style="6"/>
    <col min="8441" max="8441" width="22.140625" style="6" customWidth="1"/>
    <col min="8442" max="8685" width="9.140625" style="6"/>
    <col min="8686" max="8686" width="7.7109375" style="6" customWidth="1"/>
    <col min="8687" max="8687" width="36.85546875" style="6" customWidth="1"/>
    <col min="8688" max="8688" width="22.140625" style="6" customWidth="1"/>
    <col min="8689" max="8689" width="17.28515625" style="6" customWidth="1"/>
    <col min="8690" max="8690" width="11.140625" style="6" bestFit="1" customWidth="1"/>
    <col min="8691" max="8691" width="13.42578125" style="6" bestFit="1" customWidth="1"/>
    <col min="8692" max="8693" width="9.140625" style="6"/>
    <col min="8694" max="8694" width="19.5703125" style="6" customWidth="1"/>
    <col min="8695" max="8696" width="9.140625" style="6"/>
    <col min="8697" max="8697" width="22.140625" style="6" customWidth="1"/>
    <col min="8698" max="8941" width="9.140625" style="6"/>
    <col min="8942" max="8942" width="7.7109375" style="6" customWidth="1"/>
    <col min="8943" max="8943" width="36.85546875" style="6" customWidth="1"/>
    <col min="8944" max="8944" width="22.140625" style="6" customWidth="1"/>
    <col min="8945" max="8945" width="17.28515625" style="6" customWidth="1"/>
    <col min="8946" max="8946" width="11.140625" style="6" bestFit="1" customWidth="1"/>
    <col min="8947" max="8947" width="13.42578125" style="6" bestFit="1" customWidth="1"/>
    <col min="8948" max="8949" width="9.140625" style="6"/>
    <col min="8950" max="8950" width="19.5703125" style="6" customWidth="1"/>
    <col min="8951" max="8952" width="9.140625" style="6"/>
    <col min="8953" max="8953" width="22.140625" style="6" customWidth="1"/>
    <col min="8954" max="9197" width="9.140625" style="6"/>
    <col min="9198" max="9198" width="7.7109375" style="6" customWidth="1"/>
    <col min="9199" max="9199" width="36.85546875" style="6" customWidth="1"/>
    <col min="9200" max="9200" width="22.140625" style="6" customWidth="1"/>
    <col min="9201" max="9201" width="17.28515625" style="6" customWidth="1"/>
    <col min="9202" max="9202" width="11.140625" style="6" bestFit="1" customWidth="1"/>
    <col min="9203" max="9203" width="13.42578125" style="6" bestFit="1" customWidth="1"/>
    <col min="9204" max="9205" width="9.140625" style="6"/>
    <col min="9206" max="9206" width="19.5703125" style="6" customWidth="1"/>
    <col min="9207" max="9208" width="9.140625" style="6"/>
    <col min="9209" max="9209" width="22.140625" style="6" customWidth="1"/>
    <col min="9210" max="9453" width="9.140625" style="6"/>
    <col min="9454" max="9454" width="7.7109375" style="6" customWidth="1"/>
    <col min="9455" max="9455" width="36.85546875" style="6" customWidth="1"/>
    <col min="9456" max="9456" width="22.140625" style="6" customWidth="1"/>
    <col min="9457" max="9457" width="17.28515625" style="6" customWidth="1"/>
    <col min="9458" max="9458" width="11.140625" style="6" bestFit="1" customWidth="1"/>
    <col min="9459" max="9459" width="13.42578125" style="6" bestFit="1" customWidth="1"/>
    <col min="9460" max="9461" width="9.140625" style="6"/>
    <col min="9462" max="9462" width="19.5703125" style="6" customWidth="1"/>
    <col min="9463" max="9464" width="9.140625" style="6"/>
    <col min="9465" max="9465" width="22.140625" style="6" customWidth="1"/>
    <col min="9466" max="9709" width="9.140625" style="6"/>
    <col min="9710" max="9710" width="7.7109375" style="6" customWidth="1"/>
    <col min="9711" max="9711" width="36.85546875" style="6" customWidth="1"/>
    <col min="9712" max="9712" width="22.140625" style="6" customWidth="1"/>
    <col min="9713" max="9713" width="17.28515625" style="6" customWidth="1"/>
    <col min="9714" max="9714" width="11.140625" style="6" bestFit="1" customWidth="1"/>
    <col min="9715" max="9715" width="13.42578125" style="6" bestFit="1" customWidth="1"/>
    <col min="9716" max="9717" width="9.140625" style="6"/>
    <col min="9718" max="9718" width="19.5703125" style="6" customWidth="1"/>
    <col min="9719" max="9720" width="9.140625" style="6"/>
    <col min="9721" max="9721" width="22.140625" style="6" customWidth="1"/>
    <col min="9722" max="9965" width="9.140625" style="6"/>
    <col min="9966" max="9966" width="7.7109375" style="6" customWidth="1"/>
    <col min="9967" max="9967" width="36.85546875" style="6" customWidth="1"/>
    <col min="9968" max="9968" width="22.140625" style="6" customWidth="1"/>
    <col min="9969" max="9969" width="17.28515625" style="6" customWidth="1"/>
    <col min="9970" max="9970" width="11.140625" style="6" bestFit="1" customWidth="1"/>
    <col min="9971" max="9971" width="13.42578125" style="6" bestFit="1" customWidth="1"/>
    <col min="9972" max="9973" width="9.140625" style="6"/>
    <col min="9974" max="9974" width="19.5703125" style="6" customWidth="1"/>
    <col min="9975" max="9976" width="9.140625" style="6"/>
    <col min="9977" max="9977" width="22.140625" style="6" customWidth="1"/>
    <col min="9978" max="10221" width="9.140625" style="6"/>
    <col min="10222" max="10222" width="7.7109375" style="6" customWidth="1"/>
    <col min="10223" max="10223" width="36.85546875" style="6" customWidth="1"/>
    <col min="10224" max="10224" width="22.140625" style="6" customWidth="1"/>
    <col min="10225" max="10225" width="17.28515625" style="6" customWidth="1"/>
    <col min="10226" max="10226" width="11.140625" style="6" bestFit="1" customWidth="1"/>
    <col min="10227" max="10227" width="13.42578125" style="6" bestFit="1" customWidth="1"/>
    <col min="10228" max="10229" width="9.140625" style="6"/>
    <col min="10230" max="10230" width="19.5703125" style="6" customWidth="1"/>
    <col min="10231" max="10232" width="9.140625" style="6"/>
    <col min="10233" max="10233" width="22.140625" style="6" customWidth="1"/>
    <col min="10234" max="10477" width="9.140625" style="6"/>
    <col min="10478" max="10478" width="7.7109375" style="6" customWidth="1"/>
    <col min="10479" max="10479" width="36.85546875" style="6" customWidth="1"/>
    <col min="10480" max="10480" width="22.140625" style="6" customWidth="1"/>
    <col min="10481" max="10481" width="17.28515625" style="6" customWidth="1"/>
    <col min="10482" max="10482" width="11.140625" style="6" bestFit="1" customWidth="1"/>
    <col min="10483" max="10483" width="13.42578125" style="6" bestFit="1" customWidth="1"/>
    <col min="10484" max="10485" width="9.140625" style="6"/>
    <col min="10486" max="10486" width="19.5703125" style="6" customWidth="1"/>
    <col min="10487" max="10488" width="9.140625" style="6"/>
    <col min="10489" max="10489" width="22.140625" style="6" customWidth="1"/>
    <col min="10490" max="10733" width="9.140625" style="6"/>
    <col min="10734" max="10734" width="7.7109375" style="6" customWidth="1"/>
    <col min="10735" max="10735" width="36.85546875" style="6" customWidth="1"/>
    <col min="10736" max="10736" width="22.140625" style="6" customWidth="1"/>
    <col min="10737" max="10737" width="17.28515625" style="6" customWidth="1"/>
    <col min="10738" max="10738" width="11.140625" style="6" bestFit="1" customWidth="1"/>
    <col min="10739" max="10739" width="13.42578125" style="6" bestFit="1" customWidth="1"/>
    <col min="10740" max="10741" width="9.140625" style="6"/>
    <col min="10742" max="10742" width="19.5703125" style="6" customWidth="1"/>
    <col min="10743" max="10744" width="9.140625" style="6"/>
    <col min="10745" max="10745" width="22.140625" style="6" customWidth="1"/>
    <col min="10746" max="10989" width="9.140625" style="6"/>
    <col min="10990" max="10990" width="7.7109375" style="6" customWidth="1"/>
    <col min="10991" max="10991" width="36.85546875" style="6" customWidth="1"/>
    <col min="10992" max="10992" width="22.140625" style="6" customWidth="1"/>
    <col min="10993" max="10993" width="17.28515625" style="6" customWidth="1"/>
    <col min="10994" max="10994" width="11.140625" style="6" bestFit="1" customWidth="1"/>
    <col min="10995" max="10995" width="13.42578125" style="6" bestFit="1" customWidth="1"/>
    <col min="10996" max="10997" width="9.140625" style="6"/>
    <col min="10998" max="10998" width="19.5703125" style="6" customWidth="1"/>
    <col min="10999" max="11000" width="9.140625" style="6"/>
    <col min="11001" max="11001" width="22.140625" style="6" customWidth="1"/>
    <col min="11002" max="11245" width="9.140625" style="6"/>
    <col min="11246" max="11246" width="7.7109375" style="6" customWidth="1"/>
    <col min="11247" max="11247" width="36.85546875" style="6" customWidth="1"/>
    <col min="11248" max="11248" width="22.140625" style="6" customWidth="1"/>
    <col min="11249" max="11249" width="17.28515625" style="6" customWidth="1"/>
    <col min="11250" max="11250" width="11.140625" style="6" bestFit="1" customWidth="1"/>
    <col min="11251" max="11251" width="13.42578125" style="6" bestFit="1" customWidth="1"/>
    <col min="11252" max="11253" width="9.140625" style="6"/>
    <col min="11254" max="11254" width="19.5703125" style="6" customWidth="1"/>
    <col min="11255" max="11256" width="9.140625" style="6"/>
    <col min="11257" max="11257" width="22.140625" style="6" customWidth="1"/>
    <col min="11258" max="11501" width="9.140625" style="6"/>
    <col min="11502" max="11502" width="7.7109375" style="6" customWidth="1"/>
    <col min="11503" max="11503" width="36.85546875" style="6" customWidth="1"/>
    <col min="11504" max="11504" width="22.140625" style="6" customWidth="1"/>
    <col min="11505" max="11505" width="17.28515625" style="6" customWidth="1"/>
    <col min="11506" max="11506" width="11.140625" style="6" bestFit="1" customWidth="1"/>
    <col min="11507" max="11507" width="13.42578125" style="6" bestFit="1" customWidth="1"/>
    <col min="11508" max="11509" width="9.140625" style="6"/>
    <col min="11510" max="11510" width="19.5703125" style="6" customWidth="1"/>
    <col min="11511" max="11512" width="9.140625" style="6"/>
    <col min="11513" max="11513" width="22.140625" style="6" customWidth="1"/>
    <col min="11514" max="11757" width="9.140625" style="6"/>
    <col min="11758" max="11758" width="7.7109375" style="6" customWidth="1"/>
    <col min="11759" max="11759" width="36.85546875" style="6" customWidth="1"/>
    <col min="11760" max="11760" width="22.140625" style="6" customWidth="1"/>
    <col min="11761" max="11761" width="17.28515625" style="6" customWidth="1"/>
    <col min="11762" max="11762" width="11.140625" style="6" bestFit="1" customWidth="1"/>
    <col min="11763" max="11763" width="13.42578125" style="6" bestFit="1" customWidth="1"/>
    <col min="11764" max="11765" width="9.140625" style="6"/>
    <col min="11766" max="11766" width="19.5703125" style="6" customWidth="1"/>
    <col min="11767" max="11768" width="9.140625" style="6"/>
    <col min="11769" max="11769" width="22.140625" style="6" customWidth="1"/>
    <col min="11770" max="12013" width="9.140625" style="6"/>
    <col min="12014" max="12014" width="7.7109375" style="6" customWidth="1"/>
    <col min="12015" max="12015" width="36.85546875" style="6" customWidth="1"/>
    <col min="12016" max="12016" width="22.140625" style="6" customWidth="1"/>
    <col min="12017" max="12017" width="17.28515625" style="6" customWidth="1"/>
    <col min="12018" max="12018" width="11.140625" style="6" bestFit="1" customWidth="1"/>
    <col min="12019" max="12019" width="13.42578125" style="6" bestFit="1" customWidth="1"/>
    <col min="12020" max="12021" width="9.140625" style="6"/>
    <col min="12022" max="12022" width="19.5703125" style="6" customWidth="1"/>
    <col min="12023" max="12024" width="9.140625" style="6"/>
    <col min="12025" max="12025" width="22.140625" style="6" customWidth="1"/>
    <col min="12026" max="12269" width="9.140625" style="6"/>
    <col min="12270" max="12270" width="7.7109375" style="6" customWidth="1"/>
    <col min="12271" max="12271" width="36.85546875" style="6" customWidth="1"/>
    <col min="12272" max="12272" width="22.140625" style="6" customWidth="1"/>
    <col min="12273" max="12273" width="17.28515625" style="6" customWidth="1"/>
    <col min="12274" max="12274" width="11.140625" style="6" bestFit="1" customWidth="1"/>
    <col min="12275" max="12275" width="13.42578125" style="6" bestFit="1" customWidth="1"/>
    <col min="12276" max="12277" width="9.140625" style="6"/>
    <col min="12278" max="12278" width="19.5703125" style="6" customWidth="1"/>
    <col min="12279" max="12280" width="9.140625" style="6"/>
    <col min="12281" max="12281" width="22.140625" style="6" customWidth="1"/>
    <col min="12282" max="12525" width="9.140625" style="6"/>
    <col min="12526" max="12526" width="7.7109375" style="6" customWidth="1"/>
    <col min="12527" max="12527" width="36.85546875" style="6" customWidth="1"/>
    <col min="12528" max="12528" width="22.140625" style="6" customWidth="1"/>
    <col min="12529" max="12529" width="17.28515625" style="6" customWidth="1"/>
    <col min="12530" max="12530" width="11.140625" style="6" bestFit="1" customWidth="1"/>
    <col min="12531" max="12531" width="13.42578125" style="6" bestFit="1" customWidth="1"/>
    <col min="12532" max="12533" width="9.140625" style="6"/>
    <col min="12534" max="12534" width="19.5703125" style="6" customWidth="1"/>
    <col min="12535" max="12536" width="9.140625" style="6"/>
    <col min="12537" max="12537" width="22.140625" style="6" customWidth="1"/>
    <col min="12538" max="12781" width="9.140625" style="6"/>
    <col min="12782" max="12782" width="7.7109375" style="6" customWidth="1"/>
    <col min="12783" max="12783" width="36.85546875" style="6" customWidth="1"/>
    <col min="12784" max="12784" width="22.140625" style="6" customWidth="1"/>
    <col min="12785" max="12785" width="17.28515625" style="6" customWidth="1"/>
    <col min="12786" max="12786" width="11.140625" style="6" bestFit="1" customWidth="1"/>
    <col min="12787" max="12787" width="13.42578125" style="6" bestFit="1" customWidth="1"/>
    <col min="12788" max="12789" width="9.140625" style="6"/>
    <col min="12790" max="12790" width="19.5703125" style="6" customWidth="1"/>
    <col min="12791" max="12792" width="9.140625" style="6"/>
    <col min="12793" max="12793" width="22.140625" style="6" customWidth="1"/>
    <col min="12794" max="13037" width="9.140625" style="6"/>
    <col min="13038" max="13038" width="7.7109375" style="6" customWidth="1"/>
    <col min="13039" max="13039" width="36.85546875" style="6" customWidth="1"/>
    <col min="13040" max="13040" width="22.140625" style="6" customWidth="1"/>
    <col min="13041" max="13041" width="17.28515625" style="6" customWidth="1"/>
    <col min="13042" max="13042" width="11.140625" style="6" bestFit="1" customWidth="1"/>
    <col min="13043" max="13043" width="13.42578125" style="6" bestFit="1" customWidth="1"/>
    <col min="13044" max="13045" width="9.140625" style="6"/>
    <col min="13046" max="13046" width="19.5703125" style="6" customWidth="1"/>
    <col min="13047" max="13048" width="9.140625" style="6"/>
    <col min="13049" max="13049" width="22.140625" style="6" customWidth="1"/>
    <col min="13050" max="13293" width="9.140625" style="6"/>
    <col min="13294" max="13294" width="7.7109375" style="6" customWidth="1"/>
    <col min="13295" max="13295" width="36.85546875" style="6" customWidth="1"/>
    <col min="13296" max="13296" width="22.140625" style="6" customWidth="1"/>
    <col min="13297" max="13297" width="17.28515625" style="6" customWidth="1"/>
    <col min="13298" max="13298" width="11.140625" style="6" bestFit="1" customWidth="1"/>
    <col min="13299" max="13299" width="13.42578125" style="6" bestFit="1" customWidth="1"/>
    <col min="13300" max="13301" width="9.140625" style="6"/>
    <col min="13302" max="13302" width="19.5703125" style="6" customWidth="1"/>
    <col min="13303" max="13304" width="9.140625" style="6"/>
    <col min="13305" max="13305" width="22.140625" style="6" customWidth="1"/>
    <col min="13306" max="13549" width="9.140625" style="6"/>
    <col min="13550" max="13550" width="7.7109375" style="6" customWidth="1"/>
    <col min="13551" max="13551" width="36.85546875" style="6" customWidth="1"/>
    <col min="13552" max="13552" width="22.140625" style="6" customWidth="1"/>
    <col min="13553" max="13553" width="17.28515625" style="6" customWidth="1"/>
    <col min="13554" max="13554" width="11.140625" style="6" bestFit="1" customWidth="1"/>
    <col min="13555" max="13555" width="13.42578125" style="6" bestFit="1" customWidth="1"/>
    <col min="13556" max="13557" width="9.140625" style="6"/>
    <col min="13558" max="13558" width="19.5703125" style="6" customWidth="1"/>
    <col min="13559" max="13560" width="9.140625" style="6"/>
    <col min="13561" max="13561" width="22.140625" style="6" customWidth="1"/>
    <col min="13562" max="13805" width="9.140625" style="6"/>
    <col min="13806" max="13806" width="7.7109375" style="6" customWidth="1"/>
    <col min="13807" max="13807" width="36.85546875" style="6" customWidth="1"/>
    <col min="13808" max="13808" width="22.140625" style="6" customWidth="1"/>
    <col min="13809" max="13809" width="17.28515625" style="6" customWidth="1"/>
    <col min="13810" max="13810" width="11.140625" style="6" bestFit="1" customWidth="1"/>
    <col min="13811" max="13811" width="13.42578125" style="6" bestFit="1" customWidth="1"/>
    <col min="13812" max="13813" width="9.140625" style="6"/>
    <col min="13814" max="13814" width="19.5703125" style="6" customWidth="1"/>
    <col min="13815" max="13816" width="9.140625" style="6"/>
    <col min="13817" max="13817" width="22.140625" style="6" customWidth="1"/>
    <col min="13818" max="14061" width="9.140625" style="6"/>
    <col min="14062" max="14062" width="7.7109375" style="6" customWidth="1"/>
    <col min="14063" max="14063" width="36.85546875" style="6" customWidth="1"/>
    <col min="14064" max="14064" width="22.140625" style="6" customWidth="1"/>
    <col min="14065" max="14065" width="17.28515625" style="6" customWidth="1"/>
    <col min="14066" max="14066" width="11.140625" style="6" bestFit="1" customWidth="1"/>
    <col min="14067" max="14067" width="13.42578125" style="6" bestFit="1" customWidth="1"/>
    <col min="14068" max="14069" width="9.140625" style="6"/>
    <col min="14070" max="14070" width="19.5703125" style="6" customWidth="1"/>
    <col min="14071" max="14072" width="9.140625" style="6"/>
    <col min="14073" max="14073" width="22.140625" style="6" customWidth="1"/>
    <col min="14074" max="14317" width="9.140625" style="6"/>
    <col min="14318" max="14318" width="7.7109375" style="6" customWidth="1"/>
    <col min="14319" max="14319" width="36.85546875" style="6" customWidth="1"/>
    <col min="14320" max="14320" width="22.140625" style="6" customWidth="1"/>
    <col min="14321" max="14321" width="17.28515625" style="6" customWidth="1"/>
    <col min="14322" max="14322" width="11.140625" style="6" bestFit="1" customWidth="1"/>
    <col min="14323" max="14323" width="13.42578125" style="6" bestFit="1" customWidth="1"/>
    <col min="14324" max="14325" width="9.140625" style="6"/>
    <col min="14326" max="14326" width="19.5703125" style="6" customWidth="1"/>
    <col min="14327" max="14328" width="9.140625" style="6"/>
    <col min="14329" max="14329" width="22.140625" style="6" customWidth="1"/>
    <col min="14330" max="14573" width="9.140625" style="6"/>
    <col min="14574" max="14574" width="7.7109375" style="6" customWidth="1"/>
    <col min="14575" max="14575" width="36.85546875" style="6" customWidth="1"/>
    <col min="14576" max="14576" width="22.140625" style="6" customWidth="1"/>
    <col min="14577" max="14577" width="17.28515625" style="6" customWidth="1"/>
    <col min="14578" max="14578" width="11.140625" style="6" bestFit="1" customWidth="1"/>
    <col min="14579" max="14579" width="13.42578125" style="6" bestFit="1" customWidth="1"/>
    <col min="14580" max="14581" width="9.140625" style="6"/>
    <col min="14582" max="14582" width="19.5703125" style="6" customWidth="1"/>
    <col min="14583" max="14584" width="9.140625" style="6"/>
    <col min="14585" max="14585" width="22.140625" style="6" customWidth="1"/>
    <col min="14586" max="14829" width="9.140625" style="6"/>
    <col min="14830" max="14830" width="7.7109375" style="6" customWidth="1"/>
    <col min="14831" max="14831" width="36.85546875" style="6" customWidth="1"/>
    <col min="14832" max="14832" width="22.140625" style="6" customWidth="1"/>
    <col min="14833" max="14833" width="17.28515625" style="6" customWidth="1"/>
    <col min="14834" max="14834" width="11.140625" style="6" bestFit="1" customWidth="1"/>
    <col min="14835" max="14835" width="13.42578125" style="6" bestFit="1" customWidth="1"/>
    <col min="14836" max="14837" width="9.140625" style="6"/>
    <col min="14838" max="14838" width="19.5703125" style="6" customWidth="1"/>
    <col min="14839" max="14840" width="9.140625" style="6"/>
    <col min="14841" max="14841" width="22.140625" style="6" customWidth="1"/>
    <col min="14842" max="15085" width="9.140625" style="6"/>
    <col min="15086" max="15086" width="7.7109375" style="6" customWidth="1"/>
    <col min="15087" max="15087" width="36.85546875" style="6" customWidth="1"/>
    <col min="15088" max="15088" width="22.140625" style="6" customWidth="1"/>
    <col min="15089" max="15089" width="17.28515625" style="6" customWidth="1"/>
    <col min="15090" max="15090" width="11.140625" style="6" bestFit="1" customWidth="1"/>
    <col min="15091" max="15091" width="13.42578125" style="6" bestFit="1" customWidth="1"/>
    <col min="15092" max="15093" width="9.140625" style="6"/>
    <col min="15094" max="15094" width="19.5703125" style="6" customWidth="1"/>
    <col min="15095" max="15096" width="9.140625" style="6"/>
    <col min="15097" max="15097" width="22.140625" style="6" customWidth="1"/>
    <col min="15098" max="15341" width="9.140625" style="6"/>
    <col min="15342" max="15342" width="7.7109375" style="6" customWidth="1"/>
    <col min="15343" max="15343" width="36.85546875" style="6" customWidth="1"/>
    <col min="15344" max="15344" width="22.140625" style="6" customWidth="1"/>
    <col min="15345" max="15345" width="17.28515625" style="6" customWidth="1"/>
    <col min="15346" max="15346" width="11.140625" style="6" bestFit="1" customWidth="1"/>
    <col min="15347" max="15347" width="13.42578125" style="6" bestFit="1" customWidth="1"/>
    <col min="15348" max="15349" width="9.140625" style="6"/>
    <col min="15350" max="15350" width="19.5703125" style="6" customWidth="1"/>
    <col min="15351" max="15352" width="9.140625" style="6"/>
    <col min="15353" max="15353" width="22.140625" style="6" customWidth="1"/>
    <col min="15354" max="15597" width="9.140625" style="6"/>
    <col min="15598" max="15598" width="7.7109375" style="6" customWidth="1"/>
    <col min="15599" max="15599" width="36.85546875" style="6" customWidth="1"/>
    <col min="15600" max="15600" width="22.140625" style="6" customWidth="1"/>
    <col min="15601" max="15601" width="17.28515625" style="6" customWidth="1"/>
    <col min="15602" max="15602" width="11.140625" style="6" bestFit="1" customWidth="1"/>
    <col min="15603" max="15603" width="13.42578125" style="6" bestFit="1" customWidth="1"/>
    <col min="15604" max="15605" width="9.140625" style="6"/>
    <col min="15606" max="15606" width="19.5703125" style="6" customWidth="1"/>
    <col min="15607" max="15608" width="9.140625" style="6"/>
    <col min="15609" max="15609" width="22.140625" style="6" customWidth="1"/>
    <col min="15610" max="15853" width="9.140625" style="6"/>
    <col min="15854" max="15854" width="7.7109375" style="6" customWidth="1"/>
    <col min="15855" max="15855" width="36.85546875" style="6" customWidth="1"/>
    <col min="15856" max="15856" width="22.140625" style="6" customWidth="1"/>
    <col min="15857" max="15857" width="17.28515625" style="6" customWidth="1"/>
    <col min="15858" max="15858" width="11.140625" style="6" bestFit="1" customWidth="1"/>
    <col min="15859" max="15859" width="13.42578125" style="6" bestFit="1" customWidth="1"/>
    <col min="15860" max="15861" width="9.140625" style="6"/>
    <col min="15862" max="15862" width="19.5703125" style="6" customWidth="1"/>
    <col min="15863" max="15864" width="9.140625" style="6"/>
    <col min="15865" max="15865" width="22.140625" style="6" customWidth="1"/>
    <col min="15866" max="16109" width="9.140625" style="6"/>
    <col min="16110" max="16110" width="7.7109375" style="6" customWidth="1"/>
    <col min="16111" max="16111" width="36.85546875" style="6" customWidth="1"/>
    <col min="16112" max="16112" width="22.140625" style="6" customWidth="1"/>
    <col min="16113" max="16113" width="17.28515625" style="6" customWidth="1"/>
    <col min="16114" max="16114" width="11.140625" style="6" bestFit="1" customWidth="1"/>
    <col min="16115" max="16115" width="13.42578125" style="6" bestFit="1" customWidth="1"/>
    <col min="16116" max="16117" width="9.140625" style="6"/>
    <col min="16118" max="16118" width="19.5703125" style="6" customWidth="1"/>
    <col min="16119" max="16120" width="9.140625" style="6"/>
    <col min="16121" max="16121" width="22.140625" style="6" customWidth="1"/>
    <col min="16122" max="16384" width="9.140625" style="6"/>
  </cols>
  <sheetData>
    <row r="1" spans="1:6" s="6" customFormat="1" x14ac:dyDescent="0.3">
      <c r="A1" s="81" t="s">
        <v>0</v>
      </c>
      <c r="B1" s="81"/>
      <c r="C1" s="81"/>
      <c r="D1" s="81"/>
      <c r="E1" s="81"/>
      <c r="F1" s="81"/>
    </row>
    <row r="2" spans="1:6" s="6" customFormat="1" x14ac:dyDescent="0.3">
      <c r="A2" s="82" t="s">
        <v>126</v>
      </c>
      <c r="B2" s="82"/>
      <c r="C2" s="82"/>
      <c r="D2" s="82"/>
      <c r="E2" s="82"/>
      <c r="F2" s="82"/>
    </row>
    <row r="3" spans="1:6" s="6" customFormat="1" x14ac:dyDescent="0.3">
      <c r="A3" s="82" t="s">
        <v>127</v>
      </c>
      <c r="B3" s="82"/>
      <c r="C3" s="82"/>
      <c r="D3" s="82"/>
      <c r="E3" s="82"/>
      <c r="F3" s="82"/>
    </row>
    <row r="4" spans="1:6" s="6" customFormat="1" ht="36.75" customHeight="1" x14ac:dyDescent="0.3">
      <c r="A4" s="79" t="s">
        <v>164</v>
      </c>
      <c r="B4" s="83"/>
      <c r="C4" s="83"/>
      <c r="D4" s="83"/>
      <c r="E4" s="83"/>
      <c r="F4" s="83"/>
    </row>
    <row r="5" spans="1:6" s="6" customFormat="1" x14ac:dyDescent="0.3">
      <c r="A5" s="84" t="s">
        <v>2</v>
      </c>
      <c r="B5" s="84"/>
      <c r="C5" s="84"/>
      <c r="D5" s="84"/>
      <c r="E5" s="84"/>
      <c r="F5" s="84"/>
    </row>
    <row r="6" spans="1:6" s="6" customFormat="1" x14ac:dyDescent="0.3">
      <c r="A6" s="80" t="s">
        <v>3</v>
      </c>
      <c r="B6" s="80"/>
      <c r="C6" s="80"/>
      <c r="D6" s="80"/>
      <c r="E6" s="80"/>
      <c r="F6" s="80"/>
    </row>
    <row r="7" spans="1:6" s="6" customFormat="1" x14ac:dyDescent="0.3">
      <c r="A7" s="76" t="s">
        <v>4</v>
      </c>
      <c r="B7" s="76" t="s">
        <v>5</v>
      </c>
      <c r="C7" s="76" t="s">
        <v>6</v>
      </c>
      <c r="D7" s="76" t="s">
        <v>165</v>
      </c>
      <c r="E7" s="76" t="s">
        <v>8</v>
      </c>
      <c r="F7" s="76"/>
    </row>
    <row r="8" spans="1:6" s="6" customFormat="1" ht="33" x14ac:dyDescent="0.3">
      <c r="A8" s="76"/>
      <c r="B8" s="76"/>
      <c r="C8" s="76"/>
      <c r="D8" s="76"/>
      <c r="E8" s="47" t="s">
        <v>9</v>
      </c>
      <c r="F8" s="60" t="s">
        <v>10</v>
      </c>
    </row>
    <row r="9" spans="1:6" s="6" customFormat="1" x14ac:dyDescent="0.3">
      <c r="A9" s="8">
        <v>1</v>
      </c>
      <c r="B9" s="9" t="s">
        <v>11</v>
      </c>
      <c r="C9" s="8"/>
      <c r="D9" s="8"/>
      <c r="E9" s="48"/>
      <c r="F9" s="8"/>
    </row>
    <row r="10" spans="1:6" s="6" customFormat="1" hidden="1" x14ac:dyDescent="0.3">
      <c r="A10" s="8">
        <v>1.1000000000000001</v>
      </c>
      <c r="B10" s="9" t="s">
        <v>12</v>
      </c>
      <c r="C10" s="8"/>
      <c r="D10" s="8"/>
      <c r="E10" s="48"/>
      <c r="F10" s="8"/>
    </row>
    <row r="11" spans="1:6" s="6" customFormat="1" hidden="1" x14ac:dyDescent="0.3">
      <c r="A11" s="8"/>
      <c r="B11" s="9" t="s">
        <v>13</v>
      </c>
      <c r="C11" s="8"/>
      <c r="D11" s="8"/>
      <c r="E11" s="48"/>
      <c r="F11" s="8"/>
    </row>
    <row r="12" spans="1:6" s="6" customFormat="1" hidden="1" x14ac:dyDescent="0.3">
      <c r="A12" s="8">
        <v>1.2</v>
      </c>
      <c r="B12" s="9" t="s">
        <v>14</v>
      </c>
      <c r="C12" s="8"/>
      <c r="D12" s="8"/>
      <c r="E12" s="48"/>
      <c r="F12" s="8"/>
    </row>
    <row r="13" spans="1:6" s="6" customFormat="1" hidden="1" x14ac:dyDescent="0.3">
      <c r="A13" s="8"/>
      <c r="B13" s="9" t="s">
        <v>15</v>
      </c>
      <c r="C13" s="8"/>
      <c r="D13" s="8"/>
      <c r="E13" s="48"/>
      <c r="F13" s="8"/>
    </row>
    <row r="14" spans="1:6" s="6" customFormat="1" ht="33" x14ac:dyDescent="0.3">
      <c r="A14" s="8">
        <v>2</v>
      </c>
      <c r="B14" s="9" t="s">
        <v>16</v>
      </c>
      <c r="C14" s="8"/>
      <c r="D14" s="8"/>
      <c r="E14" s="48"/>
      <c r="F14" s="8"/>
    </row>
    <row r="15" spans="1:6" s="6" customFormat="1" hidden="1" x14ac:dyDescent="0.3">
      <c r="A15" s="8">
        <v>2.1</v>
      </c>
      <c r="B15" s="9" t="s">
        <v>17</v>
      </c>
      <c r="C15" s="8"/>
      <c r="D15" s="8"/>
      <c r="E15" s="48"/>
      <c r="F15" s="8"/>
    </row>
    <row r="16" spans="1:6" s="6" customFormat="1" ht="33" hidden="1" x14ac:dyDescent="0.3">
      <c r="A16" s="8" t="s">
        <v>18</v>
      </c>
      <c r="B16" s="9" t="s">
        <v>19</v>
      </c>
      <c r="C16" s="8"/>
      <c r="D16" s="8"/>
      <c r="E16" s="48"/>
      <c r="F16" s="8"/>
    </row>
    <row r="17" spans="1:7" ht="33" hidden="1" x14ac:dyDescent="0.3">
      <c r="A17" s="8" t="s">
        <v>20</v>
      </c>
      <c r="B17" s="9" t="s">
        <v>21</v>
      </c>
      <c r="C17" s="8"/>
      <c r="D17" s="8"/>
      <c r="E17" s="48"/>
      <c r="F17" s="8"/>
    </row>
    <row r="18" spans="1:7" hidden="1" x14ac:dyDescent="0.3">
      <c r="A18" s="8">
        <v>2.2000000000000002</v>
      </c>
      <c r="B18" s="9" t="s">
        <v>22</v>
      </c>
      <c r="C18" s="8"/>
      <c r="D18" s="8"/>
      <c r="E18" s="48"/>
      <c r="F18" s="8"/>
    </row>
    <row r="19" spans="1:7" ht="33" hidden="1" x14ac:dyDescent="0.3">
      <c r="A19" s="8" t="s">
        <v>18</v>
      </c>
      <c r="B19" s="9" t="s">
        <v>23</v>
      </c>
      <c r="C19" s="8"/>
      <c r="D19" s="8"/>
      <c r="E19" s="48"/>
      <c r="F19" s="8"/>
    </row>
    <row r="20" spans="1:7" ht="33" hidden="1" x14ac:dyDescent="0.3">
      <c r="A20" s="8" t="s">
        <v>20</v>
      </c>
      <c r="B20" s="9" t="s">
        <v>24</v>
      </c>
      <c r="C20" s="8"/>
      <c r="D20" s="8"/>
      <c r="E20" s="48"/>
      <c r="F20" s="8"/>
    </row>
    <row r="21" spans="1:7" x14ac:dyDescent="0.3">
      <c r="A21" s="8">
        <v>3</v>
      </c>
      <c r="B21" s="9" t="s">
        <v>25</v>
      </c>
      <c r="C21" s="8"/>
      <c r="D21" s="8"/>
      <c r="E21" s="48"/>
      <c r="F21" s="8"/>
    </row>
    <row r="22" spans="1:7" hidden="1" x14ac:dyDescent="0.3">
      <c r="A22" s="8">
        <v>3.1</v>
      </c>
      <c r="B22" s="9" t="s">
        <v>12</v>
      </c>
      <c r="C22" s="8"/>
      <c r="D22" s="8"/>
      <c r="E22" s="48"/>
      <c r="F22" s="8"/>
    </row>
    <row r="23" spans="1:7" hidden="1" x14ac:dyDescent="0.3">
      <c r="A23" s="8"/>
      <c r="B23" s="9" t="s">
        <v>13</v>
      </c>
      <c r="C23" s="8"/>
      <c r="D23" s="8"/>
      <c r="E23" s="48"/>
      <c r="F23" s="8"/>
    </row>
    <row r="24" spans="1:7" hidden="1" x14ac:dyDescent="0.3">
      <c r="A24" s="8">
        <v>3.2</v>
      </c>
      <c r="B24" s="9" t="s">
        <v>14</v>
      </c>
      <c r="C24" s="8"/>
      <c r="D24" s="8"/>
      <c r="E24" s="48"/>
      <c r="F24" s="8"/>
    </row>
    <row r="25" spans="1:7" hidden="1" x14ac:dyDescent="0.3">
      <c r="A25" s="8"/>
      <c r="B25" s="9" t="s">
        <v>15</v>
      </c>
      <c r="C25" s="8"/>
      <c r="D25" s="8"/>
      <c r="E25" s="48"/>
      <c r="F25" s="8"/>
    </row>
    <row r="26" spans="1:7" ht="33" x14ac:dyDescent="0.3">
      <c r="A26" s="8" t="s">
        <v>28</v>
      </c>
      <c r="B26" s="9" t="s">
        <v>29</v>
      </c>
      <c r="C26" s="10">
        <f>C27</f>
        <v>1455687931</v>
      </c>
      <c r="D26" s="10">
        <f>D27</f>
        <v>1077819824</v>
      </c>
      <c r="E26" s="48">
        <f>D26/C26</f>
        <v>0.74041956455569458</v>
      </c>
      <c r="F26" s="8"/>
    </row>
    <row r="27" spans="1:7" s="12" customFormat="1" ht="33" x14ac:dyDescent="0.25">
      <c r="A27" s="8">
        <v>1</v>
      </c>
      <c r="B27" s="9" t="s">
        <v>30</v>
      </c>
      <c r="C27" s="10">
        <f>C28+C96</f>
        <v>1455687931</v>
      </c>
      <c r="D27" s="10">
        <f>D28+D96</f>
        <v>1077819824</v>
      </c>
      <c r="E27" s="47">
        <f>(D27/C27)</f>
        <v>0.74041956455569458</v>
      </c>
      <c r="F27" s="11"/>
      <c r="G27" s="55"/>
    </row>
    <row r="28" spans="1:7" ht="33" x14ac:dyDescent="0.3">
      <c r="A28" s="8">
        <v>1.1000000000000001</v>
      </c>
      <c r="B28" s="9" t="s">
        <v>23</v>
      </c>
      <c r="C28" s="10">
        <f>C29+C34+C41+C44+C49+C51+C55+C59+C68+C73+C75+C64+C82+C94+C91</f>
        <v>1044163531</v>
      </c>
      <c r="D28" s="10">
        <f>D29+D34+D41+D44+D49+D51+D55+D59+D68+D73+D75+D64+D82+D94+D91</f>
        <v>952248706</v>
      </c>
      <c r="E28" s="47">
        <f t="shared" ref="E28:E93" si="0">(D28/C28)</f>
        <v>0.91197276837281149</v>
      </c>
      <c r="F28" s="8"/>
    </row>
    <row r="29" spans="1:7" s="16" customFormat="1" ht="16.5" x14ac:dyDescent="0.25">
      <c r="A29" s="13">
        <v>6000</v>
      </c>
      <c r="B29" s="41" t="s">
        <v>31</v>
      </c>
      <c r="C29" s="14">
        <f>SUM(C30:C33)</f>
        <v>429292500</v>
      </c>
      <c r="D29" s="14">
        <f>SUM(D30:D33)</f>
        <v>432207100</v>
      </c>
      <c r="E29" s="49">
        <f t="shared" si="0"/>
        <v>1.006789310318722</v>
      </c>
      <c r="F29" s="15"/>
      <c r="G29" s="56"/>
    </row>
    <row r="30" spans="1:7" ht="33.75" x14ac:dyDescent="0.3">
      <c r="A30" s="17">
        <v>6001</v>
      </c>
      <c r="B30" s="42" t="s">
        <v>32</v>
      </c>
      <c r="C30" s="18">
        <v>253890000</v>
      </c>
      <c r="D30" s="61">
        <v>255509215</v>
      </c>
      <c r="E30" s="48">
        <f t="shared" si="0"/>
        <v>1.0063776241679467</v>
      </c>
      <c r="F30" s="19">
        <f>D30/G30</f>
        <v>1.0979287755589191</v>
      </c>
      <c r="G30" s="59">
        <v>232719299</v>
      </c>
    </row>
    <row r="31" spans="1:7" x14ac:dyDescent="0.3">
      <c r="A31" s="17">
        <v>6003</v>
      </c>
      <c r="B31" s="42" t="s">
        <v>33</v>
      </c>
      <c r="C31" s="18">
        <v>162435000</v>
      </c>
      <c r="D31" s="61">
        <v>168052885</v>
      </c>
      <c r="E31" s="48">
        <f t="shared" si="0"/>
        <v>1.0345854341736695</v>
      </c>
      <c r="F31" s="19">
        <f>D31/G31</f>
        <v>1.5075076854885048</v>
      </c>
      <c r="G31" s="59">
        <v>111477299</v>
      </c>
    </row>
    <row r="32" spans="1:7" x14ac:dyDescent="0.3">
      <c r="A32" s="17">
        <v>6004</v>
      </c>
      <c r="B32" s="42" t="s">
        <v>34</v>
      </c>
      <c r="C32" s="18"/>
      <c r="D32" s="61">
        <v>0</v>
      </c>
      <c r="E32" s="48"/>
      <c r="F32" s="19">
        <f>D32/G32</f>
        <v>0</v>
      </c>
      <c r="G32" s="59">
        <v>33141899</v>
      </c>
    </row>
    <row r="33" spans="1:7" x14ac:dyDescent="0.3">
      <c r="A33" s="17">
        <v>6051</v>
      </c>
      <c r="B33" s="42" t="s">
        <v>166</v>
      </c>
      <c r="C33" s="18">
        <v>12967500</v>
      </c>
      <c r="D33" s="61">
        <v>8645000</v>
      </c>
      <c r="E33" s="48">
        <f t="shared" si="0"/>
        <v>0.66666666666666663</v>
      </c>
      <c r="F33" s="72"/>
      <c r="G33" s="59">
        <v>0</v>
      </c>
    </row>
    <row r="34" spans="1:7" x14ac:dyDescent="0.3">
      <c r="A34" s="13">
        <v>6100</v>
      </c>
      <c r="B34" s="41" t="s">
        <v>35</v>
      </c>
      <c r="C34" s="14">
        <f>SUM(C35:C40)</f>
        <v>291285711</v>
      </c>
      <c r="D34" s="14">
        <f>SUM(D35:D40)</f>
        <v>294135832</v>
      </c>
      <c r="E34" s="49">
        <f t="shared" si="0"/>
        <v>1.0097846234551477</v>
      </c>
      <c r="F34" s="20"/>
    </row>
    <row r="35" spans="1:7" x14ac:dyDescent="0.3">
      <c r="A35" s="17">
        <v>6101</v>
      </c>
      <c r="B35" s="42" t="s">
        <v>36</v>
      </c>
      <c r="C35" s="18">
        <v>9360000</v>
      </c>
      <c r="D35" s="61">
        <v>9365200</v>
      </c>
      <c r="E35" s="48">
        <f t="shared" si="0"/>
        <v>1.0005555555555556</v>
      </c>
      <c r="F35" s="19">
        <f t="shared" ref="F35:F40" si="1">D35/G35</f>
        <v>1.0749770431588614</v>
      </c>
      <c r="G35" s="59">
        <v>8712000</v>
      </c>
    </row>
    <row r="36" spans="1:7" x14ac:dyDescent="0.3">
      <c r="A36" s="17">
        <v>6102</v>
      </c>
      <c r="B36" s="42" t="s">
        <v>38</v>
      </c>
      <c r="C36" s="18">
        <v>25740000</v>
      </c>
      <c r="D36" s="61">
        <v>25740000</v>
      </c>
      <c r="E36" s="48">
        <f t="shared" si="0"/>
        <v>1</v>
      </c>
      <c r="F36" s="19">
        <f t="shared" si="1"/>
        <v>1.0965323336457358</v>
      </c>
      <c r="G36" s="59">
        <v>23474000</v>
      </c>
    </row>
    <row r="37" spans="1:7" x14ac:dyDescent="0.3">
      <c r="A37" s="17">
        <v>6112</v>
      </c>
      <c r="B37" s="42" t="s">
        <v>37</v>
      </c>
      <c r="C37" s="18">
        <v>189671820</v>
      </c>
      <c r="D37" s="61">
        <v>200222490</v>
      </c>
      <c r="E37" s="48">
        <f t="shared" si="0"/>
        <v>1.0556259227121878</v>
      </c>
      <c r="F37" s="19">
        <f t="shared" si="1"/>
        <v>1.1475888553553939</v>
      </c>
      <c r="G37" s="59">
        <v>174472320</v>
      </c>
    </row>
    <row r="38" spans="1:7" x14ac:dyDescent="0.3">
      <c r="A38" s="17">
        <v>6113</v>
      </c>
      <c r="B38" s="42" t="s">
        <v>39</v>
      </c>
      <c r="C38" s="18">
        <v>1560000</v>
      </c>
      <c r="D38" s="61">
        <v>1560000</v>
      </c>
      <c r="E38" s="48">
        <f t="shared" si="0"/>
        <v>1</v>
      </c>
      <c r="F38" s="19">
        <f t="shared" si="1"/>
        <v>1.0743801652892562</v>
      </c>
      <c r="G38" s="59">
        <v>1452000</v>
      </c>
    </row>
    <row r="39" spans="1:7" ht="18.75" x14ac:dyDescent="0.3">
      <c r="A39" s="17">
        <v>6113</v>
      </c>
      <c r="B39" s="4" t="s">
        <v>40</v>
      </c>
      <c r="C39" s="18"/>
      <c r="D39" s="61"/>
      <c r="E39" s="48"/>
      <c r="F39" s="19"/>
    </row>
    <row r="40" spans="1:7" ht="33.75" x14ac:dyDescent="0.3">
      <c r="A40" s="17">
        <v>6115</v>
      </c>
      <c r="B40" s="42" t="s">
        <v>167</v>
      </c>
      <c r="C40" s="18">
        <v>64953891</v>
      </c>
      <c r="D40" s="61">
        <v>57248142</v>
      </c>
      <c r="E40" s="48">
        <f t="shared" si="0"/>
        <v>0.88136585997596362</v>
      </c>
      <c r="F40" s="19">
        <f t="shared" si="1"/>
        <v>1.0301991863447695</v>
      </c>
      <c r="G40" s="59">
        <v>55569974</v>
      </c>
    </row>
    <row r="41" spans="1:7" x14ac:dyDescent="0.3">
      <c r="A41" s="13">
        <v>6250</v>
      </c>
      <c r="B41" s="41" t="s">
        <v>43</v>
      </c>
      <c r="C41" s="14">
        <f>SUM(C42:C43)</f>
        <v>495000</v>
      </c>
      <c r="D41" s="14">
        <f>SUM(D42:D43)</f>
        <v>0</v>
      </c>
      <c r="E41" s="50">
        <f>SUM(E42:E43)</f>
        <v>0</v>
      </c>
      <c r="F41" s="62"/>
    </row>
    <row r="42" spans="1:7" x14ac:dyDescent="0.3">
      <c r="A42" s="21">
        <v>6253</v>
      </c>
      <c r="B42" s="43" t="s">
        <v>44</v>
      </c>
      <c r="C42" s="18"/>
      <c r="D42" s="8"/>
      <c r="E42" s="48"/>
      <c r="F42" s="8"/>
    </row>
    <row r="43" spans="1:7" x14ac:dyDescent="0.3">
      <c r="A43" s="17">
        <v>6257</v>
      </c>
      <c r="B43" s="42" t="s">
        <v>45</v>
      </c>
      <c r="C43" s="18">
        <v>495000</v>
      </c>
      <c r="D43" s="61"/>
      <c r="E43" s="48">
        <f t="shared" si="0"/>
        <v>0</v>
      </c>
      <c r="F43" s="8"/>
    </row>
    <row r="44" spans="1:7" x14ac:dyDescent="0.3">
      <c r="A44" s="13">
        <v>6300</v>
      </c>
      <c r="B44" s="41" t="s">
        <v>46</v>
      </c>
      <c r="C44" s="14">
        <f>SUM(C45:C48)</f>
        <v>115090320</v>
      </c>
      <c r="D44" s="14">
        <f>SUM(D45:D48)</f>
        <v>111262851</v>
      </c>
      <c r="E44" s="49">
        <f t="shared" si="0"/>
        <v>0.9667437800155565</v>
      </c>
      <c r="F44" s="8"/>
    </row>
    <row r="45" spans="1:7" x14ac:dyDescent="0.3">
      <c r="A45" s="17">
        <v>6301</v>
      </c>
      <c r="B45" s="42" t="s">
        <v>47</v>
      </c>
      <c r="C45" s="18">
        <v>85861806</v>
      </c>
      <c r="D45" s="61">
        <v>83428049</v>
      </c>
      <c r="E45" s="48">
        <f t="shared" si="0"/>
        <v>0.97165495214484543</v>
      </c>
      <c r="F45" s="19">
        <f>D45/G45</f>
        <v>1.0474184830610154</v>
      </c>
      <c r="G45" s="59">
        <v>79651114</v>
      </c>
    </row>
    <row r="46" spans="1:7" x14ac:dyDescent="0.3">
      <c r="A46" s="17">
        <v>6302</v>
      </c>
      <c r="B46" s="42" t="s">
        <v>48</v>
      </c>
      <c r="C46" s="18">
        <v>14719167</v>
      </c>
      <c r="D46" s="61">
        <v>14331951</v>
      </c>
      <c r="E46" s="48">
        <f t="shared" si="0"/>
        <v>0.97369307651716974</v>
      </c>
      <c r="F46" s="19">
        <f>D46/G46</f>
        <v>1.0796046156795556</v>
      </c>
      <c r="G46" s="59">
        <v>13275185</v>
      </c>
    </row>
    <row r="47" spans="1:7" x14ac:dyDescent="0.3">
      <c r="A47" s="17">
        <v>6303</v>
      </c>
      <c r="B47" s="42" t="s">
        <v>49</v>
      </c>
      <c r="C47" s="18">
        <v>9812778</v>
      </c>
      <c r="D47" s="61">
        <v>8940154</v>
      </c>
      <c r="E47" s="48">
        <f t="shared" si="0"/>
        <v>0.91107268502354788</v>
      </c>
      <c r="F47" s="19">
        <f>D47/G47</f>
        <v>1.1552491082509209</v>
      </c>
      <c r="G47" s="59">
        <v>7738724</v>
      </c>
    </row>
    <row r="48" spans="1:7" x14ac:dyDescent="0.3">
      <c r="A48" s="17">
        <v>6304</v>
      </c>
      <c r="B48" s="42" t="s">
        <v>50</v>
      </c>
      <c r="C48" s="18">
        <v>4696569</v>
      </c>
      <c r="D48" s="61">
        <v>4562697</v>
      </c>
      <c r="E48" s="48">
        <f t="shared" si="0"/>
        <v>0.9714957876696797</v>
      </c>
      <c r="F48" s="19">
        <f>D48/G48</f>
        <v>1.0804121040712196</v>
      </c>
      <c r="G48" s="59">
        <v>4223108</v>
      </c>
    </row>
    <row r="49" spans="1:7" ht="33.75" x14ac:dyDescent="0.3">
      <c r="A49" s="13">
        <v>6400</v>
      </c>
      <c r="B49" s="41" t="s">
        <v>96</v>
      </c>
      <c r="C49" s="25">
        <f>C50</f>
        <v>0</v>
      </c>
      <c r="D49" s="25">
        <f>D50</f>
        <v>2000000</v>
      </c>
      <c r="E49" s="49"/>
      <c r="F49" s="8"/>
    </row>
    <row r="50" spans="1:7" ht="50.25" x14ac:dyDescent="0.3">
      <c r="A50" s="17">
        <v>6404</v>
      </c>
      <c r="B50" s="42" t="s">
        <v>173</v>
      </c>
      <c r="C50" s="18"/>
      <c r="D50" s="61">
        <v>2000000</v>
      </c>
      <c r="E50" s="48"/>
      <c r="F50" s="19">
        <f>D50/G50</f>
        <v>1</v>
      </c>
      <c r="G50" s="59">
        <v>2000000</v>
      </c>
    </row>
    <row r="51" spans="1:7" ht="33.75" x14ac:dyDescent="0.3">
      <c r="A51" s="13">
        <v>6500</v>
      </c>
      <c r="B51" s="41" t="s">
        <v>51</v>
      </c>
      <c r="C51" s="22">
        <f>SUM(C52:C54)</f>
        <v>9750000</v>
      </c>
      <c r="D51" s="22">
        <f>SUM(D52:D54)</f>
        <v>6792936</v>
      </c>
      <c r="E51" s="49">
        <f t="shared" si="0"/>
        <v>0.69671138461538462</v>
      </c>
      <c r="F51" s="8"/>
    </row>
    <row r="52" spans="1:7" x14ac:dyDescent="0.3">
      <c r="A52" s="17">
        <v>6501</v>
      </c>
      <c r="B52" s="42" t="s">
        <v>52</v>
      </c>
      <c r="C52" s="23">
        <v>9000000</v>
      </c>
      <c r="D52" s="61">
        <v>6792936</v>
      </c>
      <c r="E52" s="48">
        <f t="shared" si="0"/>
        <v>0.7547706666666667</v>
      </c>
      <c r="F52" s="19">
        <f>D52/G52</f>
        <v>1.1194507932223232</v>
      </c>
      <c r="G52" s="59">
        <v>6068097</v>
      </c>
    </row>
    <row r="53" spans="1:7" x14ac:dyDescent="0.3">
      <c r="A53" s="17">
        <v>6502</v>
      </c>
      <c r="B53" s="42" t="s">
        <v>53</v>
      </c>
      <c r="C53" s="23">
        <v>450000</v>
      </c>
      <c r="D53" s="8"/>
      <c r="E53" s="48">
        <f t="shared" si="0"/>
        <v>0</v>
      </c>
      <c r="F53" s="19"/>
    </row>
    <row r="54" spans="1:7" x14ac:dyDescent="0.3">
      <c r="A54" s="17">
        <v>6504</v>
      </c>
      <c r="B54" s="42" t="s">
        <v>54</v>
      </c>
      <c r="C54" s="23">
        <v>300000</v>
      </c>
      <c r="D54" s="61"/>
      <c r="E54" s="48">
        <f t="shared" si="0"/>
        <v>0</v>
      </c>
      <c r="F54" s="19"/>
    </row>
    <row r="55" spans="1:7" ht="21" x14ac:dyDescent="0.3">
      <c r="A55" s="13">
        <v>6550</v>
      </c>
      <c r="B55" s="41" t="s">
        <v>55</v>
      </c>
      <c r="C55" s="25">
        <f>SUM(C56:C58)</f>
        <v>27900000</v>
      </c>
      <c r="D55" s="25">
        <f>SUM(D56:D58)</f>
        <v>6757000</v>
      </c>
      <c r="E55" s="49">
        <f t="shared" si="0"/>
        <v>0.2421863799283154</v>
      </c>
      <c r="F55" s="8"/>
    </row>
    <row r="56" spans="1:7" x14ac:dyDescent="0.3">
      <c r="A56" s="17">
        <v>6551</v>
      </c>
      <c r="B56" s="42" t="s">
        <v>56</v>
      </c>
      <c r="C56" s="23">
        <v>17400000</v>
      </c>
      <c r="D56" s="61">
        <v>6757000</v>
      </c>
      <c r="E56" s="48">
        <f t="shared" si="0"/>
        <v>0.38833333333333331</v>
      </c>
      <c r="F56" s="19">
        <f>D56/G56</f>
        <v>0.46728907330567082</v>
      </c>
      <c r="G56" s="59">
        <v>14460000</v>
      </c>
    </row>
    <row r="57" spans="1:7" x14ac:dyDescent="0.3">
      <c r="A57" s="17">
        <v>6552</v>
      </c>
      <c r="B57" s="42" t="s">
        <v>57</v>
      </c>
      <c r="C57" s="23">
        <v>10500000</v>
      </c>
      <c r="D57" s="61"/>
      <c r="E57" s="48">
        <f t="shared" si="0"/>
        <v>0</v>
      </c>
      <c r="F57" s="19"/>
    </row>
    <row r="58" spans="1:7" x14ac:dyDescent="0.3">
      <c r="A58" s="17">
        <v>6559</v>
      </c>
      <c r="B58" s="42" t="s">
        <v>58</v>
      </c>
      <c r="C58" s="23"/>
      <c r="D58" s="61"/>
      <c r="E58" s="48"/>
      <c r="F58" s="8"/>
      <c r="G58" s="59">
        <v>220000</v>
      </c>
    </row>
    <row r="59" spans="1:7" ht="21" x14ac:dyDescent="0.3">
      <c r="A59" s="13">
        <v>6600</v>
      </c>
      <c r="B59" s="41" t="s">
        <v>59</v>
      </c>
      <c r="C59" s="25">
        <f>SUM(C60:C63)</f>
        <v>4550000</v>
      </c>
      <c r="D59" s="25">
        <f>SUM(D60:D63)</f>
        <v>2249987</v>
      </c>
      <c r="E59" s="49">
        <f t="shared" si="0"/>
        <v>0.49450263736263739</v>
      </c>
      <c r="F59" s="8"/>
    </row>
    <row r="60" spans="1:7" x14ac:dyDescent="0.3">
      <c r="A60" s="17">
        <v>6601</v>
      </c>
      <c r="B60" s="42" t="s">
        <v>60</v>
      </c>
      <c r="C60" s="23">
        <v>600000</v>
      </c>
      <c r="D60" s="61">
        <v>127087</v>
      </c>
      <c r="E60" s="48">
        <f t="shared" si="0"/>
        <v>0.21181166666666668</v>
      </c>
      <c r="F60" s="19">
        <f>D60/G60</f>
        <v>0.44539108005242906</v>
      </c>
      <c r="G60" s="59">
        <v>285338</v>
      </c>
    </row>
    <row r="61" spans="1:7" x14ac:dyDescent="0.3">
      <c r="A61" s="17">
        <v>6605</v>
      </c>
      <c r="B61" s="42" t="s">
        <v>168</v>
      </c>
      <c r="C61" s="23">
        <v>600000</v>
      </c>
      <c r="D61" s="61"/>
      <c r="E61" s="48">
        <f t="shared" ref="E61" si="2">(D61/C61)</f>
        <v>0</v>
      </c>
      <c r="F61" s="19"/>
    </row>
    <row r="62" spans="1:7" x14ac:dyDescent="0.3">
      <c r="A62" s="17">
        <v>6608</v>
      </c>
      <c r="B62" s="42" t="s">
        <v>61</v>
      </c>
      <c r="C62" s="23">
        <v>2000000</v>
      </c>
      <c r="D62" s="61">
        <v>1222900</v>
      </c>
      <c r="E62" s="48">
        <f t="shared" si="0"/>
        <v>0.61145000000000005</v>
      </c>
      <c r="F62" s="19">
        <f t="shared" ref="F62:F63" si="3">D62/G62</f>
        <v>0.56011542160949024</v>
      </c>
      <c r="G62" s="59">
        <v>2183300</v>
      </c>
    </row>
    <row r="63" spans="1:7" x14ac:dyDescent="0.3">
      <c r="A63" s="17">
        <v>6618</v>
      </c>
      <c r="B63" s="42" t="s">
        <v>63</v>
      </c>
      <c r="C63" s="23">
        <v>1350000</v>
      </c>
      <c r="D63" s="61">
        <v>900000</v>
      </c>
      <c r="E63" s="48">
        <f t="shared" si="0"/>
        <v>0.66666666666666663</v>
      </c>
      <c r="F63" s="19">
        <f t="shared" si="3"/>
        <v>0.66666666666666663</v>
      </c>
      <c r="G63" s="59">
        <v>1350000</v>
      </c>
    </row>
    <row r="64" spans="1:7" ht="21" hidden="1" x14ac:dyDescent="0.3">
      <c r="A64" s="13">
        <v>6650</v>
      </c>
      <c r="B64" s="41" t="s">
        <v>64</v>
      </c>
      <c r="C64" s="25">
        <f>SUM(C65:C67)</f>
        <v>0</v>
      </c>
      <c r="D64" s="25">
        <f>SUM(D65:D67)</f>
        <v>0</v>
      </c>
      <c r="E64" s="49" t="e">
        <f t="shared" si="0"/>
        <v>#DIV/0!</v>
      </c>
      <c r="F64" s="8"/>
    </row>
    <row r="65" spans="1:7" hidden="1" x14ac:dyDescent="0.3">
      <c r="A65" s="27">
        <v>6651</v>
      </c>
      <c r="B65" s="27" t="s">
        <v>65</v>
      </c>
      <c r="C65" s="23"/>
      <c r="D65" s="61"/>
      <c r="E65" s="48" t="e">
        <f t="shared" si="0"/>
        <v>#DIV/0!</v>
      </c>
      <c r="F65" s="8"/>
    </row>
    <row r="66" spans="1:7" hidden="1" x14ac:dyDescent="0.3">
      <c r="A66" s="17">
        <v>6657</v>
      </c>
      <c r="B66" s="42" t="s">
        <v>66</v>
      </c>
      <c r="C66" s="23"/>
      <c r="D66" s="61"/>
      <c r="E66" s="48" t="e">
        <f t="shared" si="0"/>
        <v>#DIV/0!</v>
      </c>
      <c r="F66" s="8"/>
    </row>
    <row r="67" spans="1:7" hidden="1" x14ac:dyDescent="0.3">
      <c r="A67" s="17">
        <v>6699</v>
      </c>
      <c r="B67" s="42" t="s">
        <v>67</v>
      </c>
      <c r="C67" s="23"/>
      <c r="D67" s="61"/>
      <c r="E67" s="48" t="e">
        <f t="shared" si="0"/>
        <v>#DIV/0!</v>
      </c>
      <c r="F67" s="8"/>
    </row>
    <row r="68" spans="1:7" ht="21" x14ac:dyDescent="0.3">
      <c r="A68" s="13">
        <v>6700</v>
      </c>
      <c r="B68" s="41" t="s">
        <v>68</v>
      </c>
      <c r="C68" s="25">
        <f>SUM(C69:C72)</f>
        <v>7400000</v>
      </c>
      <c r="D68" s="25">
        <f>SUM(D69:D72)</f>
        <v>7115000</v>
      </c>
      <c r="E68" s="49">
        <f t="shared" si="0"/>
        <v>0.96148648648648649</v>
      </c>
      <c r="F68" s="8"/>
    </row>
    <row r="69" spans="1:7" x14ac:dyDescent="0.3">
      <c r="A69" s="17">
        <v>6701</v>
      </c>
      <c r="B69" s="42" t="s">
        <v>69</v>
      </c>
      <c r="C69" s="23">
        <v>500000</v>
      </c>
      <c r="D69" s="61">
        <v>225000</v>
      </c>
      <c r="E69" s="48">
        <f t="shared" si="0"/>
        <v>0.45</v>
      </c>
      <c r="F69" s="19">
        <f>D69/G69</f>
        <v>0.15202702702702703</v>
      </c>
      <c r="G69" s="59">
        <v>1480000</v>
      </c>
    </row>
    <row r="70" spans="1:7" x14ac:dyDescent="0.3">
      <c r="A70" s="17">
        <v>6702</v>
      </c>
      <c r="B70" s="42" t="s">
        <v>70</v>
      </c>
      <c r="C70" s="23">
        <v>2400000</v>
      </c>
      <c r="D70" s="61">
        <v>2290000</v>
      </c>
      <c r="E70" s="48">
        <f t="shared" si="0"/>
        <v>0.95416666666666672</v>
      </c>
      <c r="F70" s="19">
        <f>D70/G70</f>
        <v>0.64872521246458925</v>
      </c>
      <c r="G70" s="59">
        <v>3530000</v>
      </c>
    </row>
    <row r="71" spans="1:7" x14ac:dyDescent="0.3">
      <c r="A71" s="17">
        <v>6703</v>
      </c>
      <c r="B71" s="42" t="s">
        <v>71</v>
      </c>
      <c r="C71" s="23"/>
      <c r="D71" s="61">
        <v>1600000</v>
      </c>
      <c r="E71" s="48"/>
      <c r="F71" s="19"/>
    </row>
    <row r="72" spans="1:7" x14ac:dyDescent="0.3">
      <c r="A72" s="17">
        <v>6704</v>
      </c>
      <c r="B72" s="42" t="s">
        <v>72</v>
      </c>
      <c r="C72" s="23">
        <v>4500000</v>
      </c>
      <c r="D72" s="61">
        <v>3000000</v>
      </c>
      <c r="E72" s="48">
        <f t="shared" si="0"/>
        <v>0.66666666666666663</v>
      </c>
      <c r="F72" s="19">
        <f>D72/G72</f>
        <v>1.1111111111111112</v>
      </c>
      <c r="G72" s="59">
        <v>2700000</v>
      </c>
    </row>
    <row r="73" spans="1:7" ht="21" hidden="1" x14ac:dyDescent="0.3">
      <c r="A73" s="17"/>
      <c r="B73" s="41" t="s">
        <v>73</v>
      </c>
      <c r="C73" s="25">
        <f>C74</f>
        <v>0</v>
      </c>
      <c r="D73" s="25">
        <f>SUM(D74)</f>
        <v>0</v>
      </c>
      <c r="E73" s="49" t="e">
        <f>(D73/C73)</f>
        <v>#DIV/0!</v>
      </c>
      <c r="F73" s="19"/>
    </row>
    <row r="74" spans="1:7" hidden="1" x14ac:dyDescent="0.3">
      <c r="A74" s="17">
        <v>6799</v>
      </c>
      <c r="B74" s="42" t="s">
        <v>74</v>
      </c>
      <c r="C74" s="23"/>
      <c r="D74" s="8"/>
      <c r="E74" s="48" t="e">
        <f>(D74/C74)</f>
        <v>#DIV/0!</v>
      </c>
      <c r="F74" s="19"/>
    </row>
    <row r="75" spans="1:7" ht="21" x14ac:dyDescent="0.3">
      <c r="A75" s="26">
        <v>6900</v>
      </c>
      <c r="B75" s="41" t="s">
        <v>75</v>
      </c>
      <c r="C75" s="25">
        <f>SUM(C76:C81)</f>
        <v>23000000</v>
      </c>
      <c r="D75" s="25">
        <f>SUM(D76:D81)</f>
        <v>2752000</v>
      </c>
      <c r="E75" s="49">
        <f t="shared" si="0"/>
        <v>0.11965217391304347</v>
      </c>
      <c r="F75" s="8"/>
    </row>
    <row r="76" spans="1:7" x14ac:dyDescent="0.3">
      <c r="A76" s="17">
        <v>6906</v>
      </c>
      <c r="B76" s="42" t="s">
        <v>76</v>
      </c>
      <c r="C76" s="23"/>
      <c r="D76" s="61"/>
      <c r="E76" s="48"/>
      <c r="F76" s="19"/>
    </row>
    <row r="77" spans="1:7" x14ac:dyDescent="0.3">
      <c r="A77" s="27">
        <v>6907</v>
      </c>
      <c r="B77" s="63" t="s">
        <v>77</v>
      </c>
      <c r="C77" s="23">
        <v>8000000</v>
      </c>
      <c r="D77" s="61"/>
      <c r="E77" s="48">
        <f t="shared" si="0"/>
        <v>0</v>
      </c>
      <c r="F77" s="19"/>
    </row>
    <row r="78" spans="1:7" x14ac:dyDescent="0.3">
      <c r="A78" s="17">
        <v>6912</v>
      </c>
      <c r="B78" s="42" t="s">
        <v>78</v>
      </c>
      <c r="C78" s="23">
        <v>5000000</v>
      </c>
      <c r="D78" s="61">
        <v>2752000</v>
      </c>
      <c r="E78" s="48">
        <f t="shared" si="0"/>
        <v>0.5504</v>
      </c>
      <c r="F78" s="19">
        <f t="shared" ref="F76:F78" si="4">D78/G78</f>
        <v>0.15021834061135372</v>
      </c>
      <c r="G78" s="59">
        <v>18320000</v>
      </c>
    </row>
    <row r="79" spans="1:7" x14ac:dyDescent="0.3">
      <c r="A79" s="17">
        <v>6913</v>
      </c>
      <c r="B79" s="42" t="s">
        <v>79</v>
      </c>
      <c r="C79" s="23"/>
      <c r="D79" s="61"/>
      <c r="E79" s="48"/>
      <c r="F79" s="19"/>
    </row>
    <row r="80" spans="1:7" ht="33.75" x14ac:dyDescent="0.3">
      <c r="A80" s="17">
        <v>6921</v>
      </c>
      <c r="B80" s="42" t="s">
        <v>80</v>
      </c>
      <c r="C80" s="23">
        <v>10000000</v>
      </c>
      <c r="D80" s="61"/>
      <c r="E80" s="48">
        <f t="shared" si="0"/>
        <v>0</v>
      </c>
      <c r="F80" s="19">
        <f t="shared" ref="F80:F81" si="5">D80/G80</f>
        <v>0</v>
      </c>
      <c r="G80" s="59">
        <v>3544000</v>
      </c>
    </row>
    <row r="81" spans="1:7" ht="33" hidden="1" x14ac:dyDescent="0.3">
      <c r="A81" s="17">
        <v>6949</v>
      </c>
      <c r="B81" s="27" t="s">
        <v>81</v>
      </c>
      <c r="C81" s="23"/>
      <c r="D81" s="61"/>
      <c r="E81" s="48" t="e">
        <f t="shared" si="0"/>
        <v>#DIV/0!</v>
      </c>
      <c r="F81" s="19" t="e">
        <f t="shared" si="5"/>
        <v>#DIV/0!</v>
      </c>
    </row>
    <row r="82" spans="1:7" ht="33.75" x14ac:dyDescent="0.3">
      <c r="A82" s="13">
        <v>7000</v>
      </c>
      <c r="B82" s="41" t="s">
        <v>82</v>
      </c>
      <c r="C82" s="25">
        <f>SUM(C83:C90)</f>
        <v>55000000</v>
      </c>
      <c r="D82" s="25">
        <f>SUM(D83:D90)</f>
        <v>4476000</v>
      </c>
      <c r="E82" s="49">
        <f t="shared" si="0"/>
        <v>8.138181818181818E-2</v>
      </c>
      <c r="F82" s="8"/>
    </row>
    <row r="83" spans="1:7" x14ac:dyDescent="0.3">
      <c r="A83" s="17">
        <v>7001</v>
      </c>
      <c r="B83" s="42" t="s">
        <v>83</v>
      </c>
      <c r="C83" s="23">
        <v>25000000</v>
      </c>
      <c r="D83" s="64"/>
      <c r="E83" s="48">
        <f t="shared" si="0"/>
        <v>0</v>
      </c>
      <c r="F83" s="19"/>
    </row>
    <row r="84" spans="1:7" hidden="1" x14ac:dyDescent="0.3">
      <c r="A84" s="17">
        <v>7001</v>
      </c>
      <c r="B84" s="42" t="s">
        <v>84</v>
      </c>
      <c r="C84" s="23"/>
      <c r="D84" s="28"/>
      <c r="E84" s="48" t="e">
        <f t="shared" si="0"/>
        <v>#DIV/0!</v>
      </c>
      <c r="F84" s="19"/>
    </row>
    <row r="85" spans="1:7" hidden="1" x14ac:dyDescent="0.3">
      <c r="A85" s="17">
        <v>7004</v>
      </c>
      <c r="B85" s="42" t="s">
        <v>85</v>
      </c>
      <c r="C85" s="23"/>
      <c r="D85" s="28"/>
      <c r="E85" s="48" t="e">
        <f t="shared" si="0"/>
        <v>#DIV/0!</v>
      </c>
      <c r="F85" s="19"/>
    </row>
    <row r="86" spans="1:7" ht="66.75" hidden="1" x14ac:dyDescent="0.3">
      <c r="A86" s="17">
        <v>7006</v>
      </c>
      <c r="B86" s="42" t="s">
        <v>162</v>
      </c>
      <c r="C86" s="23"/>
      <c r="D86" s="28"/>
      <c r="E86" s="48"/>
      <c r="F86" s="19"/>
    </row>
    <row r="87" spans="1:7" hidden="1" x14ac:dyDescent="0.3">
      <c r="A87" s="29">
        <v>7049</v>
      </c>
      <c r="B87" s="42" t="s">
        <v>86</v>
      </c>
      <c r="C87" s="23"/>
      <c r="D87" s="28"/>
      <c r="E87" s="48" t="e">
        <f t="shared" si="0"/>
        <v>#DIV/0!</v>
      </c>
      <c r="F87" s="19"/>
    </row>
    <row r="88" spans="1:7" x14ac:dyDescent="0.3">
      <c r="A88" s="29">
        <v>7049</v>
      </c>
      <c r="B88" s="42" t="s">
        <v>87</v>
      </c>
      <c r="C88" s="23">
        <v>5000000</v>
      </c>
      <c r="D88" s="28"/>
      <c r="E88" s="48">
        <f t="shared" si="0"/>
        <v>0</v>
      </c>
      <c r="F88" s="19"/>
    </row>
    <row r="89" spans="1:7" ht="33.75" x14ac:dyDescent="0.3">
      <c r="A89" s="29">
        <v>7049</v>
      </c>
      <c r="B89" s="42" t="s">
        <v>88</v>
      </c>
      <c r="C89" s="23">
        <v>20000000</v>
      </c>
      <c r="D89" s="23">
        <v>4476000</v>
      </c>
      <c r="E89" s="48">
        <f t="shared" si="0"/>
        <v>0.2238</v>
      </c>
      <c r="F89" s="19">
        <f t="shared" ref="F87:F89" si="6">D89/G89</f>
        <v>0.78512541659358004</v>
      </c>
      <c r="G89" s="59">
        <v>5701000</v>
      </c>
    </row>
    <row r="90" spans="1:7" x14ac:dyDescent="0.3">
      <c r="A90" s="29">
        <v>7049</v>
      </c>
      <c r="B90" s="42" t="s">
        <v>89</v>
      </c>
      <c r="C90" s="23">
        <v>5000000</v>
      </c>
      <c r="D90" s="64"/>
      <c r="E90" s="48">
        <f t="shared" si="0"/>
        <v>0</v>
      </c>
      <c r="F90" s="19"/>
    </row>
    <row r="91" spans="1:7" ht="21" x14ac:dyDescent="0.3">
      <c r="A91" s="13">
        <v>7750</v>
      </c>
      <c r="B91" s="41" t="s">
        <v>90</v>
      </c>
      <c r="C91" s="25">
        <f>SUM(C92:C93)</f>
        <v>80400000</v>
      </c>
      <c r="D91" s="25">
        <f>SUM(D92:D93)</f>
        <v>82500000</v>
      </c>
      <c r="E91" s="49">
        <f t="shared" si="0"/>
        <v>1.0261194029850746</v>
      </c>
      <c r="F91" s="19"/>
    </row>
    <row r="92" spans="1:7" hidden="1" x14ac:dyDescent="0.3">
      <c r="A92" s="30">
        <v>7764</v>
      </c>
      <c r="B92" s="42" t="s">
        <v>91</v>
      </c>
      <c r="C92" s="23"/>
      <c r="D92" s="31"/>
      <c r="E92" s="48" t="e">
        <f t="shared" si="0"/>
        <v>#DIV/0!</v>
      </c>
      <c r="F92" s="19"/>
    </row>
    <row r="93" spans="1:7" ht="33.75" x14ac:dyDescent="0.3">
      <c r="A93" s="30">
        <v>7799</v>
      </c>
      <c r="B93" s="42" t="s">
        <v>92</v>
      </c>
      <c r="C93" s="23">
        <v>80400000</v>
      </c>
      <c r="D93" s="65">
        <v>82500000</v>
      </c>
      <c r="E93" s="48">
        <f t="shared" si="0"/>
        <v>1.0261194029850746</v>
      </c>
      <c r="F93" s="8"/>
    </row>
    <row r="94" spans="1:7" ht="21" hidden="1" x14ac:dyDescent="0.3">
      <c r="A94" s="26">
        <v>9000</v>
      </c>
      <c r="B94" s="41" t="s">
        <v>93</v>
      </c>
      <c r="C94" s="25">
        <f>C95</f>
        <v>0</v>
      </c>
      <c r="D94" s="25">
        <f>D95</f>
        <v>0</v>
      </c>
      <c r="E94" s="49" t="e">
        <f t="shared" ref="E94:E151" si="7">(D94/C94)</f>
        <v>#DIV/0!</v>
      </c>
      <c r="F94" s="8"/>
    </row>
    <row r="95" spans="1:7" hidden="1" x14ac:dyDescent="0.3">
      <c r="A95" s="30">
        <v>9003</v>
      </c>
      <c r="B95" s="27" t="s">
        <v>94</v>
      </c>
      <c r="C95" s="23"/>
      <c r="D95" s="61"/>
      <c r="E95" s="48" t="e">
        <f t="shared" si="7"/>
        <v>#DIV/0!</v>
      </c>
      <c r="F95" s="8"/>
    </row>
    <row r="96" spans="1:7" s="35" customFormat="1" ht="34.5" x14ac:dyDescent="0.3">
      <c r="A96" s="32">
        <v>1.2</v>
      </c>
      <c r="B96" s="33" t="s">
        <v>24</v>
      </c>
      <c r="C96" s="34">
        <f>C97+C100+C106+C108+C110+C112+C115+C122+C124</f>
        <v>411524400</v>
      </c>
      <c r="D96" s="34">
        <f>D97+D100+D106+D108+D110+D112+D115+D122+D124</f>
        <v>125571118</v>
      </c>
      <c r="E96" s="51"/>
      <c r="F96" s="32"/>
      <c r="G96" s="57"/>
    </row>
    <row r="97" spans="1:9" ht="21" x14ac:dyDescent="0.3">
      <c r="A97" s="13">
        <v>6100</v>
      </c>
      <c r="B97" s="41" t="s">
        <v>31</v>
      </c>
      <c r="C97" s="25">
        <f>SUM(C98:C99)</f>
        <v>84687400</v>
      </c>
      <c r="D97" s="25">
        <f>SUM(D98:D99)</f>
        <v>65093818</v>
      </c>
      <c r="E97" s="49">
        <f>(D97/C97)</f>
        <v>0.76863639691382657</v>
      </c>
      <c r="F97" s="8"/>
    </row>
    <row r="98" spans="1:9" x14ac:dyDescent="0.3">
      <c r="A98" s="17">
        <v>6103</v>
      </c>
      <c r="B98" s="42" t="s">
        <v>169</v>
      </c>
      <c r="C98" s="23">
        <v>14687400</v>
      </c>
      <c r="D98" s="23">
        <v>14687400</v>
      </c>
      <c r="E98" s="48">
        <f t="shared" si="7"/>
        <v>1</v>
      </c>
      <c r="F98" s="19"/>
      <c r="I98" s="74">
        <f>I99/1210000</f>
        <v>-7.5189944903671579E-4</v>
      </c>
    </row>
    <row r="99" spans="1:9" x14ac:dyDescent="0.3">
      <c r="A99" s="17">
        <v>6105</v>
      </c>
      <c r="B99" s="42" t="s">
        <v>95</v>
      </c>
      <c r="C99" s="23">
        <v>70000000</v>
      </c>
      <c r="D99" s="61">
        <v>50406418</v>
      </c>
      <c r="E99" s="48">
        <f t="shared" si="7"/>
        <v>0.72009168571428572</v>
      </c>
      <c r="F99" s="19"/>
      <c r="I99" s="74">
        <f>I100/30%</f>
        <v>-909.79833333442616</v>
      </c>
    </row>
    <row r="100" spans="1:9" ht="33.75" x14ac:dyDescent="0.3">
      <c r="A100" s="13">
        <v>6400</v>
      </c>
      <c r="B100" s="41" t="s">
        <v>96</v>
      </c>
      <c r="C100" s="25">
        <f>SUM(C101:C105)</f>
        <v>8337000</v>
      </c>
      <c r="D100" s="25">
        <f>SUM(D101:D105)</f>
        <v>10977300</v>
      </c>
      <c r="E100" s="49">
        <f t="shared" si="7"/>
        <v>1.3166966534724722</v>
      </c>
      <c r="F100" s="8"/>
      <c r="G100" s="59">
        <f>SUM(G101:G105)</f>
        <v>9612090.181499999</v>
      </c>
      <c r="H100" s="73">
        <f>G100-9612909</f>
        <v>-818.81850000098348</v>
      </c>
      <c r="I100" s="73">
        <f>H100/3</f>
        <v>-272.93950000032783</v>
      </c>
    </row>
    <row r="101" spans="1:9" x14ac:dyDescent="0.3">
      <c r="A101" s="17">
        <v>6449</v>
      </c>
      <c r="B101" s="42" t="s">
        <v>97</v>
      </c>
      <c r="C101" s="23">
        <f>1200000*3</f>
        <v>3600000</v>
      </c>
      <c r="D101" s="61">
        <v>3600000</v>
      </c>
      <c r="E101" s="48">
        <f t="shared" si="7"/>
        <v>1</v>
      </c>
      <c r="F101" s="19">
        <f>D101/G101</f>
        <v>1</v>
      </c>
      <c r="G101" s="59">
        <v>3600000</v>
      </c>
    </row>
    <row r="102" spans="1:9" x14ac:dyDescent="0.3">
      <c r="A102" s="17">
        <v>6449</v>
      </c>
      <c r="B102" s="42" t="s">
        <v>98</v>
      </c>
      <c r="C102" s="23">
        <f>500000*3</f>
        <v>1500000</v>
      </c>
      <c r="D102" s="23">
        <v>1500000</v>
      </c>
      <c r="E102" s="48">
        <f t="shared" si="7"/>
        <v>1</v>
      </c>
      <c r="F102" s="19">
        <f>D102/G102</f>
        <v>1</v>
      </c>
      <c r="G102" s="59">
        <v>1500000</v>
      </c>
    </row>
    <row r="103" spans="1:9" x14ac:dyDescent="0.3">
      <c r="A103" s="17">
        <v>6449</v>
      </c>
      <c r="B103" s="42" t="s">
        <v>99</v>
      </c>
      <c r="C103" s="23">
        <f>0.1*1300000*3</f>
        <v>390000</v>
      </c>
      <c r="D103" s="23">
        <v>390000</v>
      </c>
      <c r="E103" s="48">
        <f t="shared" si="7"/>
        <v>1</v>
      </c>
      <c r="F103" s="19">
        <f>D103/G103</f>
        <v>1.0743801652892562</v>
      </c>
      <c r="G103" s="59">
        <f>0.1*1210000*3</f>
        <v>363000</v>
      </c>
    </row>
    <row r="104" spans="1:9" x14ac:dyDescent="0.3">
      <c r="A104" s="17">
        <v>6449</v>
      </c>
      <c r="B104" s="42" t="s">
        <v>160</v>
      </c>
      <c r="C104" s="23">
        <f>0.5*1300000*3</f>
        <v>1950000</v>
      </c>
      <c r="D104" s="23">
        <v>1950000</v>
      </c>
      <c r="E104" s="48">
        <f t="shared" si="7"/>
        <v>1</v>
      </c>
      <c r="F104" s="19">
        <f>D104/G104</f>
        <v>1.0743801652892562</v>
      </c>
      <c r="G104" s="59">
        <f>0.5*3*1210000</f>
        <v>1815000</v>
      </c>
    </row>
    <row r="105" spans="1:9" x14ac:dyDescent="0.3">
      <c r="A105" s="17">
        <v>6449</v>
      </c>
      <c r="B105" s="42" t="s">
        <v>100</v>
      </c>
      <c r="C105" s="23">
        <f>(2.1+0.2)*0.3*1300000</f>
        <v>897000.00000000012</v>
      </c>
      <c r="D105" s="23">
        <f>(2.41+0.2)*1300000*30%*3+483600</f>
        <v>3537300.0000000005</v>
      </c>
      <c r="E105" s="48">
        <f t="shared" si="7"/>
        <v>3.9434782608695653</v>
      </c>
      <c r="F105" s="19">
        <f>D105/G105</f>
        <v>1.5154941433011639</v>
      </c>
      <c r="G105" s="59">
        <f>(2.1+0.0433335)*1210000*3*30%</f>
        <v>2334090.1814999999</v>
      </c>
    </row>
    <row r="106" spans="1:9" ht="21" x14ac:dyDescent="0.3">
      <c r="A106" s="67" t="s">
        <v>101</v>
      </c>
      <c r="B106" s="41" t="s">
        <v>73</v>
      </c>
      <c r="C106" s="25">
        <f>C107</f>
        <v>8000000</v>
      </c>
      <c r="D106" s="25">
        <f>D107</f>
        <v>0</v>
      </c>
      <c r="E106" s="49">
        <f t="shared" si="7"/>
        <v>0</v>
      </c>
      <c r="F106" s="8"/>
    </row>
    <row r="107" spans="1:9" x14ac:dyDescent="0.3">
      <c r="A107" s="17">
        <v>6758</v>
      </c>
      <c r="B107" s="42" t="s">
        <v>102</v>
      </c>
      <c r="C107" s="23">
        <v>8000000</v>
      </c>
      <c r="D107" s="61"/>
      <c r="E107" s="48">
        <f t="shared" si="7"/>
        <v>0</v>
      </c>
      <c r="F107" s="8"/>
    </row>
    <row r="108" spans="1:9" ht="33.75" x14ac:dyDescent="0.3">
      <c r="A108" s="26">
        <v>6950</v>
      </c>
      <c r="B108" s="41" t="s">
        <v>170</v>
      </c>
      <c r="C108" s="25">
        <f>C109</f>
        <v>261000000</v>
      </c>
      <c r="D108" s="25">
        <f>D109</f>
        <v>0</v>
      </c>
      <c r="E108" s="49">
        <f t="shared" ref="E108:E109" si="8">(D108/C108)</f>
        <v>0</v>
      </c>
      <c r="F108" s="8"/>
    </row>
    <row r="109" spans="1:9" ht="33.75" x14ac:dyDescent="0.3">
      <c r="A109" s="17">
        <v>6955</v>
      </c>
      <c r="B109" s="42" t="s">
        <v>171</v>
      </c>
      <c r="C109" s="23">
        <v>261000000</v>
      </c>
      <c r="D109" s="61"/>
      <c r="E109" s="48">
        <f t="shared" si="8"/>
        <v>0</v>
      </c>
      <c r="F109" s="8"/>
    </row>
    <row r="110" spans="1:9" ht="21" hidden="1" x14ac:dyDescent="0.3">
      <c r="A110" s="26">
        <v>6900</v>
      </c>
      <c r="B110" s="41" t="s">
        <v>75</v>
      </c>
      <c r="C110" s="25">
        <f>C111</f>
        <v>0</v>
      </c>
      <c r="D110" s="25">
        <f>D111</f>
        <v>0</v>
      </c>
      <c r="E110" s="49" t="e">
        <f t="shared" si="7"/>
        <v>#DIV/0!</v>
      </c>
      <c r="F110" s="8"/>
    </row>
    <row r="111" spans="1:9" ht="33.75" hidden="1" x14ac:dyDescent="0.3">
      <c r="A111" s="17">
        <v>6949</v>
      </c>
      <c r="B111" s="42" t="s">
        <v>81</v>
      </c>
      <c r="C111" s="23"/>
      <c r="D111" s="61"/>
      <c r="E111" s="48" t="e">
        <f t="shared" si="7"/>
        <v>#DIV/0!</v>
      </c>
      <c r="F111" s="8"/>
    </row>
    <row r="112" spans="1:9" ht="21" hidden="1" x14ac:dyDescent="0.3">
      <c r="A112" s="13">
        <v>7000</v>
      </c>
      <c r="B112" s="41" t="s">
        <v>103</v>
      </c>
      <c r="C112" s="25">
        <f>SUM(C113:C114)</f>
        <v>0</v>
      </c>
      <c r="D112" s="25">
        <f>SUM(D113:D114)</f>
        <v>0</v>
      </c>
      <c r="E112" s="49" t="e">
        <f t="shared" si="7"/>
        <v>#DIV/0!</v>
      </c>
      <c r="F112" s="8"/>
    </row>
    <row r="113" spans="1:7" hidden="1" x14ac:dyDescent="0.3">
      <c r="A113" s="17">
        <v>7004</v>
      </c>
      <c r="B113" s="42" t="s">
        <v>104</v>
      </c>
      <c r="C113" s="23"/>
      <c r="D113" s="61"/>
      <c r="E113" s="48" t="e">
        <f t="shared" si="7"/>
        <v>#DIV/0!</v>
      </c>
      <c r="F113" s="8"/>
    </row>
    <row r="114" spans="1:7" hidden="1" x14ac:dyDescent="0.3">
      <c r="A114" s="17">
        <v>7049</v>
      </c>
      <c r="B114" s="42" t="s">
        <v>105</v>
      </c>
      <c r="C114" s="23"/>
      <c r="D114" s="23"/>
      <c r="E114" s="48" t="e">
        <f t="shared" si="7"/>
        <v>#DIV/0!</v>
      </c>
      <c r="F114" s="36"/>
    </row>
    <row r="115" spans="1:7" ht="21" x14ac:dyDescent="0.3">
      <c r="A115" s="13">
        <v>7750</v>
      </c>
      <c r="B115" s="41" t="s">
        <v>90</v>
      </c>
      <c r="C115" s="25">
        <f>SUM(C116:C121)</f>
        <v>49500000</v>
      </c>
      <c r="D115" s="25">
        <f>SUM(D116:D121)</f>
        <v>49500000</v>
      </c>
      <c r="E115" s="49">
        <f t="shared" si="7"/>
        <v>1</v>
      </c>
      <c r="F115" s="8"/>
    </row>
    <row r="116" spans="1:7" ht="49.5" hidden="1" x14ac:dyDescent="0.3">
      <c r="A116" s="17">
        <v>7757</v>
      </c>
      <c r="B116" s="68" t="s">
        <v>106</v>
      </c>
      <c r="C116" s="23"/>
      <c r="D116" s="69"/>
      <c r="E116" s="48" t="e">
        <f t="shared" si="7"/>
        <v>#DIV/0!</v>
      </c>
      <c r="F116" s="19" t="e">
        <f t="shared" ref="F116:F117" si="9">D116/G116</f>
        <v>#DIV/0!</v>
      </c>
    </row>
    <row r="117" spans="1:7" x14ac:dyDescent="0.3">
      <c r="A117" s="17">
        <v>7799</v>
      </c>
      <c r="B117" s="42" t="s">
        <v>107</v>
      </c>
      <c r="C117" s="23">
        <f>1500000*33</f>
        <v>49500000</v>
      </c>
      <c r="D117" s="23">
        <f>1500000*33</f>
        <v>49500000</v>
      </c>
      <c r="E117" s="48">
        <f t="shared" si="7"/>
        <v>1</v>
      </c>
      <c r="F117" s="19">
        <f t="shared" si="9"/>
        <v>0.97058823529411764</v>
      </c>
      <c r="G117" s="59">
        <v>51000000</v>
      </c>
    </row>
    <row r="118" spans="1:7" hidden="1" x14ac:dyDescent="0.3">
      <c r="A118" s="17">
        <v>7799</v>
      </c>
      <c r="B118" s="42" t="s">
        <v>108</v>
      </c>
      <c r="C118" s="23"/>
      <c r="D118" s="23"/>
      <c r="E118" s="48" t="e">
        <f t="shared" si="7"/>
        <v>#DIV/0!</v>
      </c>
      <c r="F118" s="19" t="e">
        <f>D118/G118</f>
        <v>#DIV/0!</v>
      </c>
    </row>
    <row r="119" spans="1:7" hidden="1" x14ac:dyDescent="0.3">
      <c r="A119" s="17">
        <v>7799</v>
      </c>
      <c r="B119" s="42" t="s">
        <v>109</v>
      </c>
      <c r="C119" s="23"/>
      <c r="D119" s="23"/>
      <c r="E119" s="48" t="e">
        <f t="shared" si="7"/>
        <v>#DIV/0!</v>
      </c>
      <c r="F119" s="8"/>
    </row>
    <row r="120" spans="1:7" hidden="1" x14ac:dyDescent="0.3">
      <c r="A120" s="17">
        <v>7799</v>
      </c>
      <c r="B120" s="42" t="s">
        <v>110</v>
      </c>
      <c r="C120" s="23"/>
      <c r="D120" s="23"/>
      <c r="E120" s="48" t="e">
        <f t="shared" si="7"/>
        <v>#DIV/0!</v>
      </c>
      <c r="F120" s="8"/>
    </row>
    <row r="121" spans="1:7" hidden="1" x14ac:dyDescent="0.3">
      <c r="A121" s="17">
        <v>7799</v>
      </c>
      <c r="B121" s="42" t="s">
        <v>111</v>
      </c>
      <c r="C121" s="23"/>
      <c r="D121" s="23"/>
      <c r="E121" s="48" t="e">
        <f t="shared" si="7"/>
        <v>#DIV/0!</v>
      </c>
      <c r="F121" s="8"/>
    </row>
    <row r="122" spans="1:7" s="38" customFormat="1" ht="33" hidden="1" x14ac:dyDescent="0.25">
      <c r="A122" s="26">
        <v>9000</v>
      </c>
      <c r="B122" s="41" t="s">
        <v>93</v>
      </c>
      <c r="C122" s="37">
        <f>C123</f>
        <v>0</v>
      </c>
      <c r="D122" s="37">
        <f>D123</f>
        <v>0</v>
      </c>
      <c r="E122" s="49"/>
      <c r="F122" s="60"/>
      <c r="G122" s="58"/>
    </row>
    <row r="123" spans="1:7" hidden="1" x14ac:dyDescent="0.3">
      <c r="A123" s="30">
        <v>9049</v>
      </c>
      <c r="B123" s="27" t="s">
        <v>90</v>
      </c>
      <c r="C123" s="23"/>
      <c r="D123" s="61"/>
      <c r="E123" s="48"/>
      <c r="F123" s="19">
        <f>D123/G123</f>
        <v>0</v>
      </c>
      <c r="G123" s="59">
        <v>15000000</v>
      </c>
    </row>
    <row r="124" spans="1:7" ht="21" hidden="1" x14ac:dyDescent="0.3">
      <c r="A124" s="70">
        <v>9050</v>
      </c>
      <c r="B124" s="71" t="s">
        <v>112</v>
      </c>
      <c r="C124" s="25">
        <f>C125</f>
        <v>0</v>
      </c>
      <c r="D124" s="25">
        <f>D125</f>
        <v>0</v>
      </c>
      <c r="E124" s="49" t="e">
        <f t="shared" si="7"/>
        <v>#DIV/0!</v>
      </c>
      <c r="F124" s="8"/>
    </row>
    <row r="125" spans="1:7" hidden="1" x14ac:dyDescent="0.3">
      <c r="A125" s="17">
        <v>9062</v>
      </c>
      <c r="B125" s="42" t="s">
        <v>78</v>
      </c>
      <c r="C125" s="23"/>
      <c r="D125" s="31"/>
      <c r="E125" s="48" t="e">
        <f t="shared" si="7"/>
        <v>#DIV/0!</v>
      </c>
      <c r="F125" s="8"/>
    </row>
    <row r="126" spans="1:7" ht="33" hidden="1" x14ac:dyDescent="0.3">
      <c r="A126" s="8">
        <v>4</v>
      </c>
      <c r="B126" s="9" t="s">
        <v>113</v>
      </c>
      <c r="C126" s="8"/>
      <c r="D126" s="8"/>
      <c r="E126" s="52" t="e">
        <f t="shared" si="7"/>
        <v>#DIV/0!</v>
      </c>
      <c r="F126" s="8"/>
    </row>
    <row r="127" spans="1:7" ht="33" hidden="1" x14ac:dyDescent="0.3">
      <c r="A127" s="8">
        <v>4.0999999999999996</v>
      </c>
      <c r="B127" s="9" t="s">
        <v>19</v>
      </c>
      <c r="C127" s="8"/>
      <c r="D127" s="8"/>
      <c r="E127" s="52" t="e">
        <f t="shared" si="7"/>
        <v>#DIV/0!</v>
      </c>
      <c r="F127" s="8"/>
    </row>
    <row r="128" spans="1:7" ht="33" hidden="1" x14ac:dyDescent="0.3">
      <c r="A128" s="8">
        <v>4.2</v>
      </c>
      <c r="B128" s="9" t="s">
        <v>21</v>
      </c>
      <c r="C128" s="8"/>
      <c r="D128" s="8"/>
      <c r="E128" s="52" t="e">
        <f t="shared" si="7"/>
        <v>#DIV/0!</v>
      </c>
      <c r="F128" s="8"/>
    </row>
    <row r="129" spans="1:7" hidden="1" x14ac:dyDescent="0.3">
      <c r="A129" s="8">
        <v>5</v>
      </c>
      <c r="B129" s="9" t="s">
        <v>114</v>
      </c>
      <c r="C129" s="8"/>
      <c r="D129" s="8"/>
      <c r="E129" s="52" t="e">
        <f t="shared" si="7"/>
        <v>#DIV/0!</v>
      </c>
      <c r="F129" s="8"/>
    </row>
    <row r="130" spans="1:7" ht="33" hidden="1" x14ac:dyDescent="0.3">
      <c r="A130" s="8">
        <v>5.0999999999999996</v>
      </c>
      <c r="B130" s="9" t="s">
        <v>19</v>
      </c>
      <c r="C130" s="8"/>
      <c r="D130" s="8"/>
      <c r="E130" s="52" t="e">
        <f t="shared" si="7"/>
        <v>#DIV/0!</v>
      </c>
      <c r="F130" s="8"/>
    </row>
    <row r="131" spans="1:7" ht="33" hidden="1" x14ac:dyDescent="0.3">
      <c r="A131" s="8">
        <v>5.2</v>
      </c>
      <c r="B131" s="9" t="s">
        <v>21</v>
      </c>
      <c r="C131" s="8"/>
      <c r="D131" s="8"/>
      <c r="E131" s="52" t="e">
        <f t="shared" si="7"/>
        <v>#DIV/0!</v>
      </c>
      <c r="F131" s="8"/>
    </row>
    <row r="132" spans="1:7" hidden="1" x14ac:dyDescent="0.3">
      <c r="A132" s="8">
        <v>6</v>
      </c>
      <c r="B132" s="9" t="s">
        <v>115</v>
      </c>
      <c r="C132" s="8"/>
      <c r="D132" s="8"/>
      <c r="E132" s="52" t="e">
        <f t="shared" si="7"/>
        <v>#DIV/0!</v>
      </c>
      <c r="F132" s="8"/>
    </row>
    <row r="133" spans="1:7" ht="33" hidden="1" x14ac:dyDescent="0.3">
      <c r="A133" s="8">
        <v>6.1</v>
      </c>
      <c r="B133" s="9" t="s">
        <v>19</v>
      </c>
      <c r="C133" s="8"/>
      <c r="D133" s="8"/>
      <c r="E133" s="52" t="e">
        <f t="shared" si="7"/>
        <v>#DIV/0!</v>
      </c>
      <c r="F133" s="8"/>
    </row>
    <row r="134" spans="1:7" ht="33" hidden="1" x14ac:dyDescent="0.3">
      <c r="A134" s="8">
        <v>6.2</v>
      </c>
      <c r="B134" s="9" t="s">
        <v>21</v>
      </c>
      <c r="C134" s="8"/>
      <c r="D134" s="8"/>
      <c r="E134" s="52" t="e">
        <f t="shared" si="7"/>
        <v>#DIV/0!</v>
      </c>
      <c r="F134" s="8"/>
      <c r="G134" s="6"/>
    </row>
    <row r="135" spans="1:7" ht="33" hidden="1" x14ac:dyDescent="0.3">
      <c r="A135" s="8">
        <v>7</v>
      </c>
      <c r="B135" s="9" t="s">
        <v>116</v>
      </c>
      <c r="C135" s="8"/>
      <c r="D135" s="8"/>
      <c r="E135" s="52" t="e">
        <f t="shared" si="7"/>
        <v>#DIV/0!</v>
      </c>
      <c r="F135" s="8"/>
      <c r="G135" s="6"/>
    </row>
    <row r="136" spans="1:7" ht="33" hidden="1" x14ac:dyDescent="0.3">
      <c r="A136" s="8">
        <v>7.1</v>
      </c>
      <c r="B136" s="9" t="s">
        <v>19</v>
      </c>
      <c r="C136" s="8"/>
      <c r="D136" s="8"/>
      <c r="E136" s="52" t="e">
        <f t="shared" si="7"/>
        <v>#DIV/0!</v>
      </c>
      <c r="F136" s="8"/>
      <c r="G136" s="6"/>
    </row>
    <row r="137" spans="1:7" ht="33" hidden="1" x14ac:dyDescent="0.3">
      <c r="A137" s="8">
        <v>7.2</v>
      </c>
      <c r="B137" s="9" t="s">
        <v>21</v>
      </c>
      <c r="C137" s="8"/>
      <c r="D137" s="8"/>
      <c r="E137" s="52" t="e">
        <f t="shared" si="7"/>
        <v>#DIV/0!</v>
      </c>
      <c r="F137" s="8"/>
      <c r="G137" s="6"/>
    </row>
    <row r="138" spans="1:7" ht="33" hidden="1" x14ac:dyDescent="0.3">
      <c r="A138" s="8">
        <v>8</v>
      </c>
      <c r="B138" s="9" t="s">
        <v>117</v>
      </c>
      <c r="C138" s="8"/>
      <c r="D138" s="8"/>
      <c r="E138" s="52" t="e">
        <f t="shared" si="7"/>
        <v>#DIV/0!</v>
      </c>
      <c r="F138" s="8"/>
      <c r="G138" s="6"/>
    </row>
    <row r="139" spans="1:7" ht="33" hidden="1" x14ac:dyDescent="0.3">
      <c r="A139" s="8">
        <v>8.1</v>
      </c>
      <c r="B139" s="9" t="s">
        <v>19</v>
      </c>
      <c r="C139" s="8"/>
      <c r="D139" s="8"/>
      <c r="E139" s="52" t="e">
        <f t="shared" si="7"/>
        <v>#DIV/0!</v>
      </c>
      <c r="F139" s="8"/>
      <c r="G139" s="6"/>
    </row>
    <row r="140" spans="1:7" ht="33" hidden="1" x14ac:dyDescent="0.3">
      <c r="A140" s="8">
        <v>8.1999999999999993</v>
      </c>
      <c r="B140" s="9" t="s">
        <v>21</v>
      </c>
      <c r="C140" s="8"/>
      <c r="D140" s="8"/>
      <c r="E140" s="52" t="e">
        <f t="shared" si="7"/>
        <v>#DIV/0!</v>
      </c>
      <c r="F140" s="8"/>
      <c r="G140" s="6"/>
    </row>
    <row r="141" spans="1:7" ht="33" hidden="1" x14ac:dyDescent="0.3">
      <c r="A141" s="8">
        <v>9</v>
      </c>
      <c r="B141" s="9" t="s">
        <v>118</v>
      </c>
      <c r="C141" s="8"/>
      <c r="D141" s="8"/>
      <c r="E141" s="52" t="e">
        <f t="shared" si="7"/>
        <v>#DIV/0!</v>
      </c>
      <c r="F141" s="8"/>
      <c r="G141" s="6"/>
    </row>
    <row r="142" spans="1:7" ht="33" hidden="1" x14ac:dyDescent="0.3">
      <c r="A142" s="8">
        <v>9.1</v>
      </c>
      <c r="B142" s="9" t="s">
        <v>19</v>
      </c>
      <c r="C142" s="8"/>
      <c r="D142" s="8"/>
      <c r="E142" s="52" t="e">
        <f t="shared" si="7"/>
        <v>#DIV/0!</v>
      </c>
      <c r="F142" s="8"/>
      <c r="G142" s="6"/>
    </row>
    <row r="143" spans="1:7" ht="33" hidden="1" x14ac:dyDescent="0.3">
      <c r="A143" s="8">
        <v>9.1999999999999993</v>
      </c>
      <c r="B143" s="9" t="s">
        <v>21</v>
      </c>
      <c r="C143" s="8"/>
      <c r="D143" s="8"/>
      <c r="E143" s="52" t="e">
        <f t="shared" si="7"/>
        <v>#DIV/0!</v>
      </c>
      <c r="F143" s="8"/>
      <c r="G143" s="6"/>
    </row>
    <row r="144" spans="1:7" ht="33" hidden="1" x14ac:dyDescent="0.3">
      <c r="A144" s="8">
        <v>10</v>
      </c>
      <c r="B144" s="9" t="s">
        <v>119</v>
      </c>
      <c r="C144" s="8"/>
      <c r="D144" s="8"/>
      <c r="E144" s="52" t="e">
        <f t="shared" si="7"/>
        <v>#DIV/0!</v>
      </c>
      <c r="F144" s="8"/>
      <c r="G144" s="6"/>
    </row>
    <row r="145" spans="1:7" ht="33" hidden="1" x14ac:dyDescent="0.3">
      <c r="A145" s="8">
        <v>10.1</v>
      </c>
      <c r="B145" s="9" t="s">
        <v>19</v>
      </c>
      <c r="C145" s="8"/>
      <c r="D145" s="8"/>
      <c r="E145" s="52" t="e">
        <f t="shared" si="7"/>
        <v>#DIV/0!</v>
      </c>
      <c r="F145" s="8"/>
      <c r="G145" s="6"/>
    </row>
    <row r="146" spans="1:7" ht="33" hidden="1" x14ac:dyDescent="0.3">
      <c r="A146" s="8">
        <v>10.199999999999999</v>
      </c>
      <c r="B146" s="9" t="s">
        <v>21</v>
      </c>
      <c r="C146" s="8"/>
      <c r="D146" s="8"/>
      <c r="E146" s="52" t="e">
        <f t="shared" si="7"/>
        <v>#DIV/0!</v>
      </c>
      <c r="F146" s="8"/>
      <c r="G146" s="6"/>
    </row>
    <row r="147" spans="1:7" hidden="1" x14ac:dyDescent="0.3">
      <c r="A147" s="8">
        <v>11</v>
      </c>
      <c r="B147" s="9" t="s">
        <v>120</v>
      </c>
      <c r="C147" s="8"/>
      <c r="D147" s="8"/>
      <c r="E147" s="52" t="e">
        <f t="shared" si="7"/>
        <v>#DIV/0!</v>
      </c>
      <c r="F147" s="8"/>
      <c r="G147" s="6"/>
    </row>
    <row r="148" spans="1:7" ht="33" hidden="1" x14ac:dyDescent="0.3">
      <c r="A148" s="8">
        <v>1</v>
      </c>
      <c r="B148" s="9" t="s">
        <v>121</v>
      </c>
      <c r="C148" s="8"/>
      <c r="D148" s="8"/>
      <c r="E148" s="52" t="e">
        <f t="shared" si="7"/>
        <v>#DIV/0!</v>
      </c>
      <c r="F148" s="8"/>
      <c r="G148" s="6"/>
    </row>
    <row r="149" spans="1:7" ht="33" hidden="1" x14ac:dyDescent="0.3">
      <c r="A149" s="8"/>
      <c r="B149" s="39" t="s">
        <v>122</v>
      </c>
      <c r="C149" s="8"/>
      <c r="D149" s="8"/>
      <c r="E149" s="52" t="e">
        <f t="shared" si="7"/>
        <v>#DIV/0!</v>
      </c>
      <c r="F149" s="8"/>
      <c r="G149" s="6"/>
    </row>
    <row r="150" spans="1:7" hidden="1" x14ac:dyDescent="0.3">
      <c r="A150" s="8">
        <v>2</v>
      </c>
      <c r="B150" s="9" t="s">
        <v>120</v>
      </c>
      <c r="C150" s="8"/>
      <c r="D150" s="8"/>
      <c r="E150" s="52" t="e">
        <f t="shared" si="7"/>
        <v>#DIV/0!</v>
      </c>
      <c r="F150" s="8"/>
      <c r="G150" s="6"/>
    </row>
    <row r="151" spans="1:7" ht="33" hidden="1" x14ac:dyDescent="0.3">
      <c r="A151" s="8"/>
      <c r="B151" s="39" t="s">
        <v>123</v>
      </c>
      <c r="C151" s="8"/>
      <c r="D151" s="8"/>
      <c r="E151" s="52" t="e">
        <f t="shared" si="7"/>
        <v>#DIV/0!</v>
      </c>
      <c r="F151" s="8"/>
      <c r="G151" s="6"/>
    </row>
    <row r="152" spans="1:7" x14ac:dyDescent="0.3">
      <c r="A152" s="40"/>
      <c r="B152" s="44"/>
      <c r="C152" s="24"/>
      <c r="D152" s="24"/>
      <c r="E152" s="53"/>
      <c r="F152" s="24"/>
      <c r="G152" s="6"/>
    </row>
    <row r="153" spans="1:7" x14ac:dyDescent="0.3">
      <c r="A153" s="77"/>
      <c r="B153" s="44"/>
      <c r="C153" s="24"/>
      <c r="D153" s="78" t="s">
        <v>172</v>
      </c>
      <c r="E153" s="78"/>
      <c r="F153" s="78"/>
      <c r="G153" s="6"/>
    </row>
    <row r="154" spans="1:7" x14ac:dyDescent="0.3">
      <c r="A154" s="77"/>
      <c r="B154" s="44"/>
      <c r="C154" s="24"/>
      <c r="D154" s="79" t="s">
        <v>125</v>
      </c>
      <c r="E154" s="79"/>
      <c r="F154" s="79"/>
      <c r="G154" s="6"/>
    </row>
    <row r="158" spans="1:7" x14ac:dyDescent="0.3">
      <c r="D158" s="75" t="s">
        <v>174</v>
      </c>
      <c r="E158" s="75"/>
      <c r="F158" s="75"/>
      <c r="G158" s="6"/>
    </row>
  </sheetData>
  <mergeCells count="15">
    <mergeCell ref="A6:F6"/>
    <mergeCell ref="A1:F1"/>
    <mergeCell ref="A2:F2"/>
    <mergeCell ref="A3:F3"/>
    <mergeCell ref="A4:F4"/>
    <mergeCell ref="A5:F5"/>
    <mergeCell ref="D158:F158"/>
    <mergeCell ref="A7:A8"/>
    <mergeCell ref="B7:B8"/>
    <mergeCell ref="C7:C8"/>
    <mergeCell ref="D7:D8"/>
    <mergeCell ref="E7:F7"/>
    <mergeCell ref="A153:A154"/>
    <mergeCell ref="D153:F153"/>
    <mergeCell ref="D154:F154"/>
  </mergeCells>
  <pageMargins left="0.2" right="0" top="0.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BIEU 3</vt:lpstr>
      <vt:lpstr>BIEU 4</vt:lpstr>
      <vt:lpstr>bieu 3 I18</vt:lpstr>
      <vt:lpstr>'BIEU 3'!Print_Titles</vt:lpstr>
      <vt:lpstr>'bieu 3 I18'!Print_Titles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2018-04-02T09:53:27Z</cp:lastPrinted>
  <dcterms:created xsi:type="dcterms:W3CDTF">2017-11-24T01:18:35Z</dcterms:created>
  <dcterms:modified xsi:type="dcterms:W3CDTF">2018-04-02T09:54:01Z</dcterms:modified>
</cp:coreProperties>
</file>